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Gary.Bulog\Documents\"/>
    </mc:Choice>
  </mc:AlternateContent>
  <xr:revisionPtr revIDLastSave="0" documentId="8_{31FF6699-CA43-4A66-ACFF-E35326CD879A}" xr6:coauthVersionLast="46" xr6:coauthVersionMax="46" xr10:uidLastSave="{00000000-0000-0000-0000-000000000000}"/>
  <bookViews>
    <workbookView xWindow="-120" yWindow="-120" windowWidth="19440" windowHeight="876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25" i="2"/>
  <c r="C95" i="1"/>
  <c r="C109"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109" i="1" s="1"/>
  <c r="F56" i="13"/>
  <c r="D95" i="1" s="1"/>
  <c r="F55" i="13"/>
  <c r="D22" i="1" s="1"/>
  <c r="C13" i="13"/>
  <c r="C12" i="13"/>
  <c r="C11" i="13"/>
  <c r="C16" i="13" l="1"/>
  <c r="C17" i="13"/>
  <c r="B5" i="4" l="1"/>
  <c r="B4" i="4"/>
  <c r="B5" i="3"/>
  <c r="B4" i="3"/>
  <c r="B5" i="2"/>
  <c r="B4" i="2"/>
  <c r="B5" i="1"/>
  <c r="B4" i="1"/>
  <c r="C15" i="13" l="1"/>
  <c r="F12" i="13" l="1"/>
  <c r="C25" i="4"/>
  <c r="F11" i="13" s="1"/>
  <c r="F13" i="13" l="1"/>
  <c r="B109" i="1"/>
  <c r="B17" i="13" s="1"/>
  <c r="B95" i="1"/>
  <c r="B16" i="13" s="1"/>
  <c r="B22" i="1"/>
  <c r="B15" i="13" s="1"/>
  <c r="B25" i="3" l="1"/>
  <c r="B13" i="13" s="1"/>
  <c r="B25" i="2"/>
  <c r="B12" i="13" s="1"/>
  <c r="B11" i="13" l="1"/>
  <c r="B1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9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<sst xmlns="http://schemas.openxmlformats.org/spreadsheetml/2006/main" count="436" uniqueCount="223">
  <si>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</si>
  <si>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</si>
  <si>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</si>
  <si>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</si>
  <si>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</si>
  <si>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</si>
  <si>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</si>
  <si>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</si>
  <si>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</si>
  <si>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</si>
  <si>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</si>
  <si>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</si>
  <si>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</si>
  <si>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</si>
  <si>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</si>
  <si>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</si>
  <si>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</si>
  <si>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</si>
  <si>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</si>
  <si>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</si>
  <si>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</si>
  <si>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</si>
  <si>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</si>
  <si>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</si>
  <si>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</si>
  <si>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</si>
  <si>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</si>
  <si>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</si>
  <si>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</si>
  <si>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</si>
  <si>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</si>
  <si>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</si>
  <si>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</si>
  <si>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</si>
  <si>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</si>
  <si>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</si>
  <si>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</si>
  <si>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</si>
  <si>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</si>
  <si>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</si>
  <si>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</si>
  <si>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</si>
  <si>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</si>
  <si>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</si>
  <si>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</si>
  <si>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</si>
  <si>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</si>
  <si>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</si>
  <si>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</si>
  <si>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</si>
  <si>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</si>
  <si>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</si>
  <si>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</si>
  <si>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</si>
  <si>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</si>
  <si>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</si>
  <si>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</si>
  <si>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</si>
  <si>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</si>
  <si>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</si>
  <si>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</si>
  <si>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</si>
  <si>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</si>
  <si>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</si>
  <si>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</si>
  <si>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</si>
  <si>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</si>
  <si>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</si>
  <si>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</si>
  <si>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</si>
  <si>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</si>
  <si>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</si>
  <si>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</si>
  <si>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</si>
  <si>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</si>
  <si>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</si>
  <si>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</si>
  <si>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</si>
  <si>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</si>
  <si>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</si>
  <si>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</si>
  <si>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</si>
  <si>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</si>
  <si>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</si>
  <si>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</si>
  <si>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</si>
  <si>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</si>
  <si>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</si>
  <si>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</si>
  <si>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</si>
  <si>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</si>
  <si>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</si>
  <si>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</si>
  <si>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</si>
  <si>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</si>
  <si>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</si>
  <si>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</si>
  <si>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</si>
  <si>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</si>
  <si>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</si>
  <si>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</si>
  <si>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</si>
  <si>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</si>
  <si>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</si>
  <si>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</si>
  <si>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</si>
  <si>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</si>
  <si>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</si>
  <si>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</si>
  <si>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</si>
  <si>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</si>
  <si>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</si>
  <si>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</si>
  <si>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</si>
  <si>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</si>
  <si>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</si>
  <si>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</si>
  <si>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</si>
  <si>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</si>
  <si>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</si>
  <si>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</si>
  <si>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</si>
  <si>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</si>
  <si>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</si>
  <si>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</si>
  <si>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</si>
  <si>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</si>
  <si>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</si>
  <si>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</si>
  <si>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</si>
  <si>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</si>
  <si>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</si>
  <si>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</si>
  <si>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</si>
  <si>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</si>
  <si>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</si>
  <si>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</si>
  <si>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</si>
  <si>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</si>
  <si>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</si>
  <si>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</si>
  <si>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</si>
  <si>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</si>
  <si>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</si>
  <si>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</si>
  <si>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</si>
  <si>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</si>
  <si>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</si>
  <si>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</si>
  <si>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</si>
  <si>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</si>
  <si>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</si>
  <si>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</si>
  <si>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</si>
  <si>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</si>
  <si>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</si>
  <si>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</si>
  <si>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</si>
  <si>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</si>
  <si>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</si>
  <si>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</si>
  <si>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</si>
  <si>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</si>
  <si>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</si>
  <si>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</si>
  <si>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</si>
  <si>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</si>
  <si>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</si>
  <si>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</si>
  <si>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Office of the Privacy Commissioner</t>
  </si>
  <si>
    <t>John Edwards</t>
  </si>
  <si>
    <t>Orbit Corporate Travel - Domestic Travel JE</t>
  </si>
  <si>
    <t>Attendance at Auckland Office</t>
  </si>
  <si>
    <t>Travel from Marketing Association Conference in Christchurch</t>
  </si>
  <si>
    <t>Reimbursement</t>
  </si>
  <si>
    <t>Regional Outreach Visit</t>
  </si>
  <si>
    <t>Attendance at Auckland Office (Various meetings in Auckland)</t>
  </si>
  <si>
    <t>City Life Hotel</t>
  </si>
  <si>
    <t>Meals Auckland</t>
  </si>
  <si>
    <t>Hotel accommodation</t>
  </si>
  <si>
    <t>Taxi</t>
  </si>
  <si>
    <t>Skybus</t>
  </si>
  <si>
    <t>Wilson Parking</t>
  </si>
  <si>
    <t>Food &amp; carparking</t>
  </si>
  <si>
    <t>Hotel, Dunedin</t>
  </si>
  <si>
    <t>Rental car to Tauranga</t>
  </si>
  <si>
    <t>Car Parking</t>
  </si>
  <si>
    <t>Rental car</t>
  </si>
  <si>
    <t>Airfares</t>
  </si>
  <si>
    <t>Rental car, Napier</t>
  </si>
  <si>
    <t>Rental car, Invercargill</t>
  </si>
  <si>
    <t>Marketing Association - Reimbursement of air fares</t>
  </si>
  <si>
    <t>Taxi card charges for month</t>
  </si>
  <si>
    <t>Air Travel</t>
  </si>
  <si>
    <t>Edwards, John - Recovery of personal expenses</t>
  </si>
  <si>
    <t>Accommodation</t>
  </si>
  <si>
    <t>Meals</t>
  </si>
  <si>
    <t>Domestic Travel credited</t>
  </si>
  <si>
    <t>Edwards, John - Personal expenses</t>
  </si>
  <si>
    <t>Air Travel for month</t>
  </si>
  <si>
    <t>Accommodation, Invercargill</t>
  </si>
  <si>
    <t>Monthly invoice</t>
  </si>
  <si>
    <t>Regional Outreach Visit, Dunedin</t>
  </si>
  <si>
    <t>Nil</t>
  </si>
  <si>
    <t>Presentation at Middlemore Hospital</t>
  </si>
  <si>
    <t>Auckland</t>
  </si>
  <si>
    <t>Christchurch</t>
  </si>
  <si>
    <t>Dunedin</t>
  </si>
  <si>
    <t>Tauranga</t>
  </si>
  <si>
    <t>Napier</t>
  </si>
  <si>
    <t>Invercargill</t>
  </si>
  <si>
    <t>Various</t>
  </si>
  <si>
    <t>Taxi from airport</t>
  </si>
  <si>
    <t>Wellington</t>
  </si>
  <si>
    <t>Travel from residence to Office</t>
  </si>
  <si>
    <t>Taxi to airport</t>
  </si>
  <si>
    <t>Airport to home</t>
  </si>
  <si>
    <t>Attend meeting</t>
  </si>
  <si>
    <t>meals</t>
  </si>
  <si>
    <t>Privacy Week Dinner with speakers</t>
  </si>
  <si>
    <t>Dinner for 3</t>
  </si>
  <si>
    <t>Parking Wellington Airport</t>
  </si>
  <si>
    <t>General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</si>
</sst>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quot;$&quot;#,##0.00"/>
    <numFmt numFmtId="167" formatCode="[$-1409]d\ mmmm\ yyyy;@"/>
    <numFmt numFmtId="168" formatCode="dd\ mmm\ yyyy"/>
    <numFmt numFmtId="169" formatCode="#,##0.00;\(#,##0.00\)"/>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rgb="FFEBEBEB"/>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8" fontId="15" fillId="0" borderId="11" xfId="0" applyNumberFormat="1" applyFont="1" applyBorder="1" applyAlignment="1" applyProtection="1">
      <alignment horizontal="left" vertical="center"/>
      <protection locked="0"/>
    </xf>
    <xf numFmtId="169" fontId="15" fillId="0" borderId="11" xfId="0" applyNumberFormat="1" applyFont="1" applyBorder="1" applyAlignment="1" applyProtection="1">
      <alignment horizontal="right" vertical="center"/>
      <protection locked="0"/>
    </xf>
    <xf numFmtId="0" fontId="15" fillId="0" borderId="11" xfId="0" applyFont="1" applyBorder="1" applyAlignment="1" applyProtection="1">
      <alignment vertical="center"/>
      <protection locked="0"/>
    </xf>
    <xf numFmtId="0" fontId="15" fillId="0" borderId="11" xfId="0" applyFont="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164" fontId="15" fillId="0" borderId="4" xfId="0" applyNumberFormat="1"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0" fillId="0" borderId="0" xfId="0" applyFill="1" applyAlignment="1" applyProtection="1">
      <alignment wrapText="1"/>
      <protection locked="0"/>
    </xf>
    <xf numFmtId="0" fontId="0" fillId="0" borderId="0" xfId="0" applyFill="1" applyProtection="1">
      <protection locked="0"/>
    </xf>
    <xf numFmtId="168"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67" fontId="15" fillId="0" borderId="3" xfId="0" applyNumberFormat="1" applyFont="1" applyFill="1" applyBorder="1" applyAlignment="1" applyProtection="1">
      <alignment horizontal="left" vertical="center"/>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14" fillId="0" borderId="2" xfId="0"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7"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4"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7" t="s">
        <v>51</v>
      </c>
      <c r="B1" s="187"/>
      <c r="C1" s="187"/>
      <c r="D1" s="187"/>
      <c r="E1" s="187"/>
      <c r="F1" s="187"/>
      <c r="G1" s="46"/>
      <c r="H1" s="46"/>
      <c r="I1" s="46"/>
      <c r="J1" s="46"/>
      <c r="K1" s="46"/>
    </row>
    <row r="2" spans="1:11" ht="21" customHeight="1" x14ac:dyDescent="0.2">
      <c r="A2" s="4" t="s">
        <v>52</v>
      </c>
      <c r="B2" s="188" t="s">
        <v>169</v>
      </c>
      <c r="C2" s="188"/>
      <c r="D2" s="188"/>
      <c r="E2" s="188"/>
      <c r="F2" s="188"/>
      <c r="G2" s="46"/>
      <c r="H2" s="46"/>
      <c r="I2" s="46"/>
      <c r="J2" s="46"/>
      <c r="K2" s="46"/>
    </row>
    <row r="3" spans="1:11" ht="21" customHeight="1" x14ac:dyDescent="0.2">
      <c r="A3" s="4" t="s">
        <v>53</v>
      </c>
      <c r="B3" s="188" t="s">
        <v>170</v>
      </c>
      <c r="C3" s="188"/>
      <c r="D3" s="188"/>
      <c r="E3" s="188"/>
      <c r="F3" s="188"/>
      <c r="G3" s="46"/>
      <c r="H3" s="46"/>
      <c r="I3" s="46"/>
      <c r="J3" s="46"/>
      <c r="K3" s="46"/>
    </row>
    <row r="4" spans="1:11" ht="21" customHeight="1" x14ac:dyDescent="0.2">
      <c r="A4" s="4" t="s">
        <v>54</v>
      </c>
      <c r="B4" s="189">
        <v>44013</v>
      </c>
      <c r="C4" s="189"/>
      <c r="D4" s="189"/>
      <c r="E4" s="189"/>
      <c r="F4" s="189"/>
      <c r="G4" s="46"/>
      <c r="H4" s="46"/>
      <c r="I4" s="46"/>
      <c r="J4" s="46"/>
      <c r="K4" s="46"/>
    </row>
    <row r="5" spans="1:11" ht="21" customHeight="1" x14ac:dyDescent="0.2">
      <c r="A5" s="4" t="s">
        <v>55</v>
      </c>
      <c r="B5" s="189">
        <v>44377</v>
      </c>
      <c r="C5" s="189"/>
      <c r="D5" s="189"/>
      <c r="E5" s="189"/>
      <c r="F5" s="189"/>
      <c r="G5" s="46"/>
      <c r="H5" s="46"/>
      <c r="I5" s="46"/>
      <c r="J5" s="46"/>
      <c r="K5" s="46"/>
    </row>
    <row r="6" spans="1:11" ht="21" customHeight="1" x14ac:dyDescent="0.2">
      <c r="A6" s="4" t="s">
        <v>56</v>
      </c>
      <c r="B6" s="186" t="str">
        <f>IF(AND(Travel!B7&lt;&gt;A30,Hospitality!B7&lt;&gt;A30,'All other expenses'!B7&lt;&gt;A30,'Gifts and benefits'!B7&lt;&gt;A30),A31,IF(AND(Travel!B7=A30,Hospitality!B7=A30,'All other expenses'!B7=A30,'Gifts and benefits'!B7=A30),A33,A32))</f>
        <v>Data and totals checked on all sheets</v>
      </c>
      <c r="C6" s="186"/>
      <c r="D6" s="186"/>
      <c r="E6" s="186"/>
      <c r="F6" s="186"/>
      <c r="G6" s="34"/>
      <c r="H6" s="46"/>
      <c r="I6" s="46"/>
      <c r="J6" s="46"/>
      <c r="K6" s="46"/>
    </row>
    <row r="7" spans="1:11" ht="21" customHeight="1" x14ac:dyDescent="0.2">
      <c r="A7" s="4" t="s">
        <v>57</v>
      </c>
      <c r="B7" s="185" t="s">
        <v>89</v>
      </c>
      <c r="C7" s="185"/>
      <c r="D7" s="185"/>
      <c r="E7" s="185"/>
      <c r="F7" s="185"/>
      <c r="G7" s="34"/>
      <c r="H7" s="46"/>
      <c r="I7" s="46"/>
      <c r="J7" s="46"/>
      <c r="K7" s="46"/>
    </row>
    <row r="8" spans="1:11" ht="21" customHeight="1" x14ac:dyDescent="0.2">
      <c r="A8" s="4" t="s">
        <v>59</v>
      </c>
      <c r="B8" s="185" t="s">
        <v>222</v>
      </c>
      <c r="C8" s="185"/>
      <c r="D8" s="185"/>
      <c r="E8" s="185"/>
      <c r="F8" s="185"/>
      <c r="G8" s="34"/>
      <c r="H8" s="46"/>
      <c r="I8" s="46"/>
      <c r="J8" s="46"/>
      <c r="K8" s="46"/>
    </row>
    <row r="9" spans="1:11" ht="66.75" customHeight="1" x14ac:dyDescent="0.2">
      <c r="A9" s="184" t="s">
        <v>60</v>
      </c>
      <c r="B9" s="184"/>
      <c r="C9" s="184"/>
      <c r="D9" s="184"/>
      <c r="E9" s="184"/>
      <c r="F9" s="184"/>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11554.429999999998</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107</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Travel!B95</f>
        <v>11513.819999999998</v>
      </c>
      <c r="C16" s="104" t="str">
        <f>C11</f>
        <v>Figures exclude GST</v>
      </c>
      <c r="D16" s="59"/>
      <c r="E16" s="8"/>
      <c r="F16" s="60"/>
      <c r="G16" s="46"/>
      <c r="H16" s="46"/>
      <c r="I16" s="46"/>
      <c r="J16" s="46"/>
      <c r="K16" s="46"/>
    </row>
    <row r="17" spans="1:11" ht="27.75" customHeight="1" x14ac:dyDescent="0.2">
      <c r="A17" s="11" t="s">
        <v>72</v>
      </c>
      <c r="B17" s="96">
        <f>Travel!B109</f>
        <v>40.61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COUNT(Travel!B26:B94)</f>
        <v>65</v>
      </c>
      <c r="C56" s="111"/>
      <c r="D56" s="111">
        <f>COUNTIF(Travel!D26:D94,"*")</f>
        <v>65</v>
      </c>
      <c r="E56" s="112"/>
      <c r="F56" s="112" t="b">
        <f>MIN(B56,D56)=MAX(B56,D56)</f>
        <v>1</v>
      </c>
    </row>
    <row r="57" spans="1:11" hidden="1" x14ac:dyDescent="0.2">
      <c r="A57" s="122"/>
      <c r="B57" s="111">
        <f>COUNT(Travel!B99:B108)</f>
        <v>3</v>
      </c>
      <c r="C57" s="111"/>
      <c r="D57" s="111">
        <f>COUNTIF(Travel!D99:D108,"*")</f>
        <v>3</v>
      </c>
      <c r="E57" s="112"/>
      <c r="F57" s="112" t="b">
        <f>MIN(B57,D57)=MAX(B57,D57)</f>
        <v>1</v>
      </c>
    </row>
    <row r="58" spans="1:11" hidden="1" x14ac:dyDescent="0.2">
      <c r="A58" s="123" t="s">
        <v>106</v>
      </c>
      <c r="B58" s="113">
        <f>COUNT(Hospitality!B11:B24)</f>
        <v>1</v>
      </c>
      <c r="C58" s="113"/>
      <c r="D58" s="113">
        <f>COUNTIF(Hospitality!D11:D24,"*")</f>
        <v>1</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37"/>
  <sheetViews>
    <sheetView zoomScaleNormal="100" workbookViewId="0">
      <selection activeCell="B111" sqref="B11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7" t="s">
        <v>109</v>
      </c>
      <c r="B1" s="187"/>
      <c r="C1" s="187"/>
      <c r="D1" s="187"/>
      <c r="E1" s="187"/>
      <c r="F1" s="46"/>
    </row>
    <row r="2" spans="1:6" ht="21" customHeight="1" x14ac:dyDescent="0.2">
      <c r="A2" s="4" t="s">
        <v>52</v>
      </c>
      <c r="B2" s="191" t="str">
        <f>'Summary and sign-off'!B2:F2</f>
        <v>Office of the Privacy Commissioner</v>
      </c>
      <c r="C2" s="191"/>
      <c r="D2" s="191"/>
      <c r="E2" s="191"/>
      <c r="F2" s="46"/>
    </row>
    <row r="3" spans="1:6" ht="21" customHeight="1" x14ac:dyDescent="0.2">
      <c r="A3" s="4" t="s">
        <v>110</v>
      </c>
      <c r="B3" s="191" t="str">
        <f>'Summary and sign-off'!B3:F3</f>
        <v>John Edwards</v>
      </c>
      <c r="C3" s="191"/>
      <c r="D3" s="191"/>
      <c r="E3" s="191"/>
      <c r="F3" s="46"/>
    </row>
    <row r="4" spans="1:6" ht="21" customHeight="1" x14ac:dyDescent="0.2">
      <c r="A4" s="4" t="s">
        <v>111</v>
      </c>
      <c r="B4" s="191">
        <f>'Summary and sign-off'!B4:F4</f>
        <v>44013</v>
      </c>
      <c r="C4" s="191"/>
      <c r="D4" s="191"/>
      <c r="E4" s="191"/>
      <c r="F4" s="46"/>
    </row>
    <row r="5" spans="1:6" ht="21" customHeight="1" x14ac:dyDescent="0.2">
      <c r="A5" s="4" t="s">
        <v>112</v>
      </c>
      <c r="B5" s="191">
        <f>'Summary and sign-off'!B5:F5</f>
        <v>44377</v>
      </c>
      <c r="C5" s="191"/>
      <c r="D5" s="191"/>
      <c r="E5" s="191"/>
      <c r="F5" s="46"/>
    </row>
    <row r="6" spans="1:6" ht="21" customHeight="1" x14ac:dyDescent="0.2">
      <c r="A6" s="4" t="s">
        <v>113</v>
      </c>
      <c r="B6" s="190" t="s">
        <v>81</v>
      </c>
      <c r="C6" s="190"/>
      <c r="D6" s="190"/>
      <c r="E6" s="190"/>
      <c r="F6" s="46"/>
    </row>
    <row r="7" spans="1:6" ht="21" customHeight="1" x14ac:dyDescent="0.2">
      <c r="A7" s="4" t="s">
        <v>56</v>
      </c>
      <c r="B7" s="190" t="s">
        <v>83</v>
      </c>
      <c r="C7" s="190"/>
      <c r="D7" s="190"/>
      <c r="E7" s="190"/>
      <c r="F7" s="46"/>
    </row>
    <row r="8" spans="1:6" ht="36" customHeight="1" x14ac:dyDescent="0.2">
      <c r="A8" s="194" t="s">
        <v>114</v>
      </c>
      <c r="B8" s="195"/>
      <c r="C8" s="195"/>
      <c r="D8" s="195"/>
      <c r="E8" s="195"/>
      <c r="F8" s="22"/>
    </row>
    <row r="9" spans="1:6" ht="36" customHeight="1" x14ac:dyDescent="0.2">
      <c r="A9" s="196" t="s">
        <v>115</v>
      </c>
      <c r="B9" s="197"/>
      <c r="C9" s="197"/>
      <c r="D9" s="197"/>
      <c r="E9" s="197"/>
      <c r="F9" s="22"/>
    </row>
    <row r="10" spans="1:6" ht="24.75" customHeight="1" x14ac:dyDescent="0.2">
      <c r="A10" s="193" t="s">
        <v>116</v>
      </c>
      <c r="B10" s="198"/>
      <c r="C10" s="193"/>
      <c r="D10" s="193"/>
      <c r="E10" s="193"/>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178" customFormat="1" x14ac:dyDescent="0.2">
      <c r="A13" s="173"/>
      <c r="B13" s="174"/>
      <c r="C13" s="175" t="s">
        <v>203</v>
      </c>
      <c r="D13" s="175"/>
      <c r="E13" s="176"/>
      <c r="F13" s="177"/>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92" t="str">
        <f>IF('Summary and sign-off'!F55='Summary and sign-off'!F54,'Summary and sign-off'!A51,'Summary and sign-off'!A50)</f>
        <v>Check - each entry provides sufficient information</v>
      </c>
      <c r="E22" s="192"/>
      <c r="F22" s="46"/>
    </row>
    <row r="23" spans="1:6" ht="10.5" customHeight="1" x14ac:dyDescent="0.2">
      <c r="A23" s="27"/>
      <c r="B23" s="22"/>
      <c r="C23" s="27"/>
      <c r="D23" s="27"/>
      <c r="E23" s="27"/>
      <c r="F23" s="27"/>
    </row>
    <row r="24" spans="1:6" ht="24.75" customHeight="1" x14ac:dyDescent="0.2">
      <c r="A24" s="193" t="s">
        <v>123</v>
      </c>
      <c r="B24" s="193"/>
      <c r="C24" s="193"/>
      <c r="D24" s="193"/>
      <c r="E24" s="193"/>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3" customFormat="1" ht="12.75" customHeight="1" x14ac:dyDescent="0.2">
      <c r="A27" s="169">
        <v>44013</v>
      </c>
      <c r="B27" s="170">
        <v>155.65</v>
      </c>
      <c r="C27" s="171" t="s">
        <v>172</v>
      </c>
      <c r="D27" s="171" t="s">
        <v>179</v>
      </c>
      <c r="E27" s="3" t="s">
        <v>205</v>
      </c>
    </row>
    <row r="28" spans="1:6" s="3" customFormat="1" ht="12.75" customHeight="1" x14ac:dyDescent="0.2">
      <c r="A28" s="169">
        <v>44032</v>
      </c>
      <c r="B28" s="170">
        <v>-145.47999999999999</v>
      </c>
      <c r="C28" s="171" t="s">
        <v>174</v>
      </c>
      <c r="D28" s="171" t="s">
        <v>191</v>
      </c>
    </row>
    <row r="29" spans="1:6" s="3" customFormat="1" ht="12.75" customHeight="1" x14ac:dyDescent="0.2">
      <c r="A29" s="169">
        <v>44040</v>
      </c>
      <c r="B29" s="170">
        <v>81.569999999999993</v>
      </c>
      <c r="C29" s="171" t="s">
        <v>172</v>
      </c>
      <c r="D29" s="171" t="s">
        <v>178</v>
      </c>
      <c r="E29" s="3" t="s">
        <v>205</v>
      </c>
    </row>
    <row r="30" spans="1:6" s="3" customFormat="1" ht="12.75" customHeight="1" x14ac:dyDescent="0.2">
      <c r="A30" s="169">
        <v>44040</v>
      </c>
      <c r="B30" s="170">
        <v>78.349999999999994</v>
      </c>
      <c r="C30" s="171" t="s">
        <v>172</v>
      </c>
      <c r="D30" s="171" t="s">
        <v>180</v>
      </c>
      <c r="E30" s="3" t="s">
        <v>205</v>
      </c>
    </row>
    <row r="31" spans="1:6" s="3" customFormat="1" ht="12.75" customHeight="1" x14ac:dyDescent="0.2">
      <c r="A31" s="169">
        <v>44040</v>
      </c>
      <c r="B31" s="170">
        <v>165.22</v>
      </c>
      <c r="C31" s="171" t="s">
        <v>172</v>
      </c>
      <c r="D31" s="171" t="s">
        <v>179</v>
      </c>
      <c r="E31" s="3" t="s">
        <v>205</v>
      </c>
    </row>
    <row r="32" spans="1:6" s="3" customFormat="1" ht="12.75" customHeight="1" x14ac:dyDescent="0.2">
      <c r="A32" s="169">
        <v>44043</v>
      </c>
      <c r="B32" s="170">
        <v>5.74</v>
      </c>
      <c r="C32" s="171" t="s">
        <v>172</v>
      </c>
      <c r="D32" s="171" t="s">
        <v>182</v>
      </c>
      <c r="E32" s="3" t="s">
        <v>205</v>
      </c>
    </row>
    <row r="33" spans="1:5" s="3" customFormat="1" ht="12.75" customHeight="1" x14ac:dyDescent="0.2">
      <c r="A33" s="169">
        <v>44043</v>
      </c>
      <c r="B33" s="170">
        <v>14.78</v>
      </c>
      <c r="C33" s="171" t="s">
        <v>172</v>
      </c>
      <c r="D33" s="171" t="s">
        <v>181</v>
      </c>
      <c r="E33" s="3" t="s">
        <v>205</v>
      </c>
    </row>
    <row r="34" spans="1:5" s="3" customFormat="1" ht="12.75" customHeight="1" x14ac:dyDescent="0.2">
      <c r="A34" s="169">
        <v>44043</v>
      </c>
      <c r="B34" s="170">
        <v>26.09</v>
      </c>
      <c r="C34" s="171" t="s">
        <v>172</v>
      </c>
      <c r="D34" s="171" t="s">
        <v>196</v>
      </c>
      <c r="E34" s="3" t="s">
        <v>205</v>
      </c>
    </row>
    <row r="35" spans="1:5" s="3" customFormat="1" ht="12.75" customHeight="1" x14ac:dyDescent="0.2">
      <c r="A35" s="169">
        <v>44043</v>
      </c>
      <c r="B35" s="170">
        <v>997.22</v>
      </c>
      <c r="C35" s="171" t="s">
        <v>173</v>
      </c>
      <c r="D35" s="171" t="s">
        <v>193</v>
      </c>
      <c r="E35" s="3" t="s">
        <v>206</v>
      </c>
    </row>
    <row r="36" spans="1:5" s="3" customFormat="1" ht="12.75" customHeight="1" x14ac:dyDescent="0.2">
      <c r="A36" s="169">
        <v>44070</v>
      </c>
      <c r="B36" s="170">
        <v>152.09</v>
      </c>
      <c r="C36" s="171" t="s">
        <v>175</v>
      </c>
      <c r="D36" s="171" t="s">
        <v>187</v>
      </c>
      <c r="E36" s="3" t="s">
        <v>207</v>
      </c>
    </row>
    <row r="37" spans="1:5" s="3" customFormat="1" ht="12.75" customHeight="1" x14ac:dyDescent="0.2">
      <c r="A37" s="169">
        <v>44074</v>
      </c>
      <c r="B37" s="170">
        <v>168.84</v>
      </c>
      <c r="C37" s="171" t="s">
        <v>175</v>
      </c>
      <c r="D37" s="171" t="s">
        <v>171</v>
      </c>
      <c r="E37" s="3" t="s">
        <v>207</v>
      </c>
    </row>
    <row r="38" spans="1:5" s="3" customFormat="1" ht="12.75" customHeight="1" x14ac:dyDescent="0.2">
      <c r="A38" s="169">
        <v>44074</v>
      </c>
      <c r="B38" s="170">
        <v>2026.8</v>
      </c>
      <c r="C38" s="171" t="s">
        <v>175</v>
      </c>
      <c r="D38" s="171" t="s">
        <v>199</v>
      </c>
      <c r="E38" s="3" t="s">
        <v>207</v>
      </c>
    </row>
    <row r="39" spans="1:5" s="3" customFormat="1" ht="12.75" customHeight="1" x14ac:dyDescent="0.2">
      <c r="A39" s="169">
        <v>44084</v>
      </c>
      <c r="B39" s="170">
        <v>146.43</v>
      </c>
      <c r="C39" s="171" t="s">
        <v>175</v>
      </c>
      <c r="D39" s="171" t="s">
        <v>183</v>
      </c>
      <c r="E39" s="3" t="s">
        <v>207</v>
      </c>
    </row>
    <row r="40" spans="1:5" s="3" customFormat="1" ht="12.75" customHeight="1" x14ac:dyDescent="0.2">
      <c r="A40" s="169">
        <v>44084</v>
      </c>
      <c r="B40" s="170">
        <v>186.05</v>
      </c>
      <c r="C40" s="171" t="s">
        <v>175</v>
      </c>
      <c r="D40" s="171" t="s">
        <v>184</v>
      </c>
      <c r="E40" s="3" t="s">
        <v>207</v>
      </c>
    </row>
    <row r="41" spans="1:5" s="3" customFormat="1" ht="12.75" customHeight="1" x14ac:dyDescent="0.2">
      <c r="A41" s="169">
        <v>44085</v>
      </c>
      <c r="B41" s="170">
        <v>6.52</v>
      </c>
      <c r="C41" s="171" t="s">
        <v>175</v>
      </c>
      <c r="D41" s="171" t="s">
        <v>186</v>
      </c>
      <c r="E41" s="3" t="s">
        <v>207</v>
      </c>
    </row>
    <row r="42" spans="1:5" s="3" customFormat="1" ht="12.75" customHeight="1" x14ac:dyDescent="0.2">
      <c r="A42" s="169">
        <v>44085</v>
      </c>
      <c r="B42" s="170">
        <v>73.61</v>
      </c>
      <c r="C42" s="171" t="s">
        <v>175</v>
      </c>
      <c r="D42" s="171" t="s">
        <v>185</v>
      </c>
      <c r="E42" s="3" t="s">
        <v>208</v>
      </c>
    </row>
    <row r="43" spans="1:5" s="3" customFormat="1" ht="12.75" customHeight="1" x14ac:dyDescent="0.2">
      <c r="A43" s="169">
        <v>44085</v>
      </c>
      <c r="B43" s="170">
        <v>71.48</v>
      </c>
      <c r="C43" s="171" t="s">
        <v>172</v>
      </c>
      <c r="D43" s="171" t="s">
        <v>196</v>
      </c>
      <c r="E43" s="3" t="s">
        <v>205</v>
      </c>
    </row>
    <row r="44" spans="1:5" s="3" customFormat="1" ht="12.75" customHeight="1" x14ac:dyDescent="0.2">
      <c r="A44" s="169">
        <v>44089</v>
      </c>
      <c r="B44" s="170">
        <v>5.65</v>
      </c>
      <c r="C44" s="171" t="s">
        <v>172</v>
      </c>
      <c r="D44" s="171" t="s">
        <v>180</v>
      </c>
      <c r="E44" s="3" t="s">
        <v>205</v>
      </c>
    </row>
    <row r="45" spans="1:5" s="3" customFormat="1" ht="12.75" customHeight="1" x14ac:dyDescent="0.2">
      <c r="A45" s="169">
        <v>44089</v>
      </c>
      <c r="B45" s="170">
        <v>165.22</v>
      </c>
      <c r="C45" s="171" t="s">
        <v>172</v>
      </c>
      <c r="D45" s="171" t="s">
        <v>179</v>
      </c>
      <c r="E45" s="3" t="s">
        <v>205</v>
      </c>
    </row>
    <row r="46" spans="1:5" s="3" customFormat="1" ht="12.75" customHeight="1" x14ac:dyDescent="0.2">
      <c r="A46" s="169">
        <v>44089</v>
      </c>
      <c r="B46" s="170">
        <v>5.77</v>
      </c>
      <c r="C46" s="171" t="s">
        <v>172</v>
      </c>
      <c r="D46" s="171" t="s">
        <v>180</v>
      </c>
      <c r="E46" s="3" t="s">
        <v>205</v>
      </c>
    </row>
    <row r="47" spans="1:5" s="3" customFormat="1" ht="12.75" customHeight="1" x14ac:dyDescent="0.2">
      <c r="A47" s="169">
        <v>44099</v>
      </c>
      <c r="B47" s="170">
        <v>75.25</v>
      </c>
      <c r="C47" s="171" t="s">
        <v>175</v>
      </c>
      <c r="D47" s="171" t="s">
        <v>187</v>
      </c>
      <c r="E47" s="3" t="s">
        <v>207</v>
      </c>
    </row>
    <row r="48" spans="1:5" s="3" customFormat="1" ht="12.75" customHeight="1" x14ac:dyDescent="0.2">
      <c r="A48" s="169">
        <v>44104</v>
      </c>
      <c r="B48" s="170">
        <v>487.13</v>
      </c>
      <c r="C48" s="171" t="s">
        <v>202</v>
      </c>
      <c r="D48" s="171" t="s">
        <v>188</v>
      </c>
      <c r="E48" s="3" t="s">
        <v>207</v>
      </c>
    </row>
    <row r="49" spans="1:5" s="3" customFormat="1" ht="12.75" customHeight="1" x14ac:dyDescent="0.2">
      <c r="A49" s="169">
        <v>44104</v>
      </c>
      <c r="B49" s="170">
        <v>478.28</v>
      </c>
      <c r="C49" s="171" t="s">
        <v>201</v>
      </c>
      <c r="D49" s="171" t="s">
        <v>192</v>
      </c>
      <c r="E49" s="3" t="s">
        <v>211</v>
      </c>
    </row>
    <row r="50" spans="1:5" s="3" customFormat="1" ht="12.75" customHeight="1" x14ac:dyDescent="0.2">
      <c r="A50" s="169">
        <v>44110</v>
      </c>
      <c r="B50" s="170">
        <v>81.58</v>
      </c>
      <c r="C50" s="171" t="s">
        <v>175</v>
      </c>
      <c r="D50" s="171" t="s">
        <v>187</v>
      </c>
      <c r="E50" s="3" t="s">
        <v>207</v>
      </c>
    </row>
    <row r="51" spans="1:5" s="3" customFormat="1" ht="12.75" customHeight="1" x14ac:dyDescent="0.2">
      <c r="A51" s="169">
        <v>44116</v>
      </c>
      <c r="B51" s="170">
        <v>90.78</v>
      </c>
      <c r="C51" s="171" t="s">
        <v>172</v>
      </c>
      <c r="D51" s="171" t="s">
        <v>180</v>
      </c>
      <c r="E51" s="3" t="s">
        <v>205</v>
      </c>
    </row>
    <row r="52" spans="1:5" s="3" customFormat="1" ht="12.75" customHeight="1" x14ac:dyDescent="0.2">
      <c r="A52" s="169">
        <v>44116</v>
      </c>
      <c r="B52" s="170">
        <v>112.7</v>
      </c>
      <c r="C52" s="171" t="s">
        <v>172</v>
      </c>
      <c r="D52" s="171" t="s">
        <v>196</v>
      </c>
      <c r="E52" s="3" t="s">
        <v>205</v>
      </c>
    </row>
    <row r="53" spans="1:5" s="3" customFormat="1" ht="12.75" customHeight="1" x14ac:dyDescent="0.2">
      <c r="A53" s="169">
        <v>44135</v>
      </c>
      <c r="B53" s="170">
        <v>219.13</v>
      </c>
      <c r="C53" s="171" t="s">
        <v>175</v>
      </c>
      <c r="D53" s="171" t="s">
        <v>193</v>
      </c>
    </row>
    <row r="54" spans="1:5" s="3" customFormat="1" ht="12.75" customHeight="1" x14ac:dyDescent="0.2">
      <c r="A54" s="169">
        <v>44136</v>
      </c>
      <c r="B54" s="170">
        <v>88</v>
      </c>
      <c r="C54" s="171" t="s">
        <v>175</v>
      </c>
      <c r="D54" s="171" t="s">
        <v>180</v>
      </c>
    </row>
    <row r="55" spans="1:5" s="3" customFormat="1" ht="12.75" customHeight="1" x14ac:dyDescent="0.2">
      <c r="A55" s="169">
        <v>44136</v>
      </c>
      <c r="B55" s="170">
        <v>330.43</v>
      </c>
      <c r="C55" s="171" t="s">
        <v>172</v>
      </c>
      <c r="D55" s="171" t="s">
        <v>179</v>
      </c>
      <c r="E55" s="3" t="s">
        <v>205</v>
      </c>
    </row>
    <row r="56" spans="1:5" s="3" customFormat="1" ht="12.75" customHeight="1" x14ac:dyDescent="0.2">
      <c r="A56" s="169">
        <v>44136</v>
      </c>
      <c r="B56" s="170">
        <v>19.77</v>
      </c>
      <c r="C56" s="171" t="s">
        <v>172</v>
      </c>
      <c r="D56" s="171" t="s">
        <v>180</v>
      </c>
      <c r="E56" s="3" t="s">
        <v>205</v>
      </c>
    </row>
    <row r="57" spans="1:5" s="3" customFormat="1" ht="12.75" customHeight="1" x14ac:dyDescent="0.2">
      <c r="A57" s="169">
        <v>44137</v>
      </c>
      <c r="B57" s="170">
        <v>-8.6999999999999993</v>
      </c>
      <c r="C57" s="171" t="s">
        <v>174</v>
      </c>
      <c r="D57" s="171" t="s">
        <v>198</v>
      </c>
      <c r="E57" s="3" t="s">
        <v>205</v>
      </c>
    </row>
    <row r="58" spans="1:5" s="3" customFormat="1" ht="12.75" customHeight="1" x14ac:dyDescent="0.2">
      <c r="A58" s="169">
        <v>44137</v>
      </c>
      <c r="B58" s="170">
        <v>-102.69</v>
      </c>
      <c r="C58" s="171" t="s">
        <v>174</v>
      </c>
      <c r="D58" s="171" t="s">
        <v>197</v>
      </c>
      <c r="E58" s="3" t="s">
        <v>205</v>
      </c>
    </row>
    <row r="59" spans="1:5" s="3" customFormat="1" ht="12.75" customHeight="1" x14ac:dyDescent="0.2">
      <c r="A59" s="169">
        <v>44138</v>
      </c>
      <c r="B59" s="170">
        <v>63.94</v>
      </c>
      <c r="C59" s="171" t="s">
        <v>175</v>
      </c>
      <c r="D59" s="171" t="s">
        <v>189</v>
      </c>
      <c r="E59" s="3" t="s">
        <v>209</v>
      </c>
    </row>
    <row r="60" spans="1:5" s="3" customFormat="1" ht="12.75" customHeight="1" x14ac:dyDescent="0.2">
      <c r="A60" s="169">
        <v>44152</v>
      </c>
      <c r="B60" s="170">
        <v>240.88</v>
      </c>
      <c r="C60" s="171" t="s">
        <v>175</v>
      </c>
      <c r="D60" s="171" t="s">
        <v>190</v>
      </c>
      <c r="E60" s="3" t="s">
        <v>210</v>
      </c>
    </row>
    <row r="61" spans="1:5" s="3" customFormat="1" ht="12.75" customHeight="1" x14ac:dyDescent="0.2">
      <c r="A61" s="169">
        <v>44165</v>
      </c>
      <c r="B61" s="170">
        <v>1030.0899999999999</v>
      </c>
      <c r="C61" s="171" t="s">
        <v>172</v>
      </c>
      <c r="D61" s="171" t="s">
        <v>192</v>
      </c>
      <c r="E61" s="3" t="s">
        <v>205</v>
      </c>
    </row>
    <row r="62" spans="1:5" s="3" customFormat="1" ht="12.75" customHeight="1" x14ac:dyDescent="0.2">
      <c r="A62" s="169">
        <v>44165</v>
      </c>
      <c r="B62" s="170">
        <v>175.52</v>
      </c>
      <c r="C62" s="171" t="s">
        <v>176</v>
      </c>
      <c r="D62" s="171" t="s">
        <v>180</v>
      </c>
      <c r="E62" s="3" t="s">
        <v>205</v>
      </c>
    </row>
    <row r="63" spans="1:5" s="3" customFormat="1" ht="12.75" customHeight="1" x14ac:dyDescent="0.2">
      <c r="A63" s="169">
        <v>44169</v>
      </c>
      <c r="B63" s="170">
        <v>165.22</v>
      </c>
      <c r="C63" s="171" t="s">
        <v>172</v>
      </c>
      <c r="D63" s="171" t="s">
        <v>179</v>
      </c>
      <c r="E63" s="3" t="s">
        <v>205</v>
      </c>
    </row>
    <row r="64" spans="1:5" s="3" customFormat="1" ht="12.75" customHeight="1" x14ac:dyDescent="0.2">
      <c r="A64" s="169">
        <v>44175</v>
      </c>
      <c r="B64" s="170">
        <v>81.150000000000006</v>
      </c>
      <c r="C64" s="171" t="s">
        <v>175</v>
      </c>
      <c r="D64" s="171" t="s">
        <v>196</v>
      </c>
      <c r="E64" s="3" t="s">
        <v>210</v>
      </c>
    </row>
    <row r="65" spans="1:5" s="3" customFormat="1" ht="12.75" customHeight="1" x14ac:dyDescent="0.2">
      <c r="A65" s="169">
        <v>44175</v>
      </c>
      <c r="B65" s="170">
        <v>292.76</v>
      </c>
      <c r="C65" s="171" t="s">
        <v>175</v>
      </c>
      <c r="D65" s="171" t="s">
        <v>200</v>
      </c>
      <c r="E65" s="3" t="s">
        <v>210</v>
      </c>
    </row>
    <row r="66" spans="1:5" s="3" customFormat="1" ht="12.75" customHeight="1" x14ac:dyDescent="0.2">
      <c r="A66" s="169">
        <v>44175</v>
      </c>
      <c r="B66" s="170">
        <v>147.83000000000001</v>
      </c>
      <c r="C66" s="171" t="s">
        <v>175</v>
      </c>
      <c r="D66" s="171" t="s">
        <v>195</v>
      </c>
      <c r="E66" s="3" t="s">
        <v>210</v>
      </c>
    </row>
    <row r="67" spans="1:5" s="3" customFormat="1" ht="12.75" customHeight="1" x14ac:dyDescent="0.2">
      <c r="A67" s="169">
        <v>44188</v>
      </c>
      <c r="B67" s="170">
        <v>-81.150000000000006</v>
      </c>
      <c r="C67" s="171" t="s">
        <v>174</v>
      </c>
      <c r="D67" s="171" t="s">
        <v>194</v>
      </c>
      <c r="E67" s="3" t="s">
        <v>210</v>
      </c>
    </row>
    <row r="68" spans="1:5" s="3" customFormat="1" ht="12.75" customHeight="1" x14ac:dyDescent="0.2">
      <c r="A68" s="169">
        <v>44196</v>
      </c>
      <c r="B68" s="170">
        <v>271.64999999999998</v>
      </c>
      <c r="C68" s="172" t="s">
        <v>201</v>
      </c>
      <c r="D68" s="172" t="s">
        <v>192</v>
      </c>
      <c r="E68" s="3" t="s">
        <v>211</v>
      </c>
    </row>
    <row r="69" spans="1:5" s="3" customFormat="1" ht="12.75" customHeight="1" x14ac:dyDescent="0.2">
      <c r="A69" s="169">
        <v>44216</v>
      </c>
      <c r="B69" s="170">
        <v>20.87</v>
      </c>
      <c r="C69" s="171" t="s">
        <v>172</v>
      </c>
      <c r="D69" s="171" t="s">
        <v>180</v>
      </c>
      <c r="E69" s="3" t="s">
        <v>205</v>
      </c>
    </row>
    <row r="70" spans="1:5" s="3" customFormat="1" ht="12.75" customHeight="1" x14ac:dyDescent="0.2">
      <c r="A70" s="169">
        <v>44217</v>
      </c>
      <c r="B70" s="170">
        <v>24</v>
      </c>
      <c r="C70" s="171" t="s">
        <v>172</v>
      </c>
      <c r="D70" s="171" t="s">
        <v>180</v>
      </c>
      <c r="E70" s="3" t="s">
        <v>205</v>
      </c>
    </row>
    <row r="71" spans="1:5" s="3" customFormat="1" ht="12.75" customHeight="1" x14ac:dyDescent="0.2">
      <c r="A71" s="169">
        <v>44217</v>
      </c>
      <c r="B71" s="170">
        <v>165.22</v>
      </c>
      <c r="C71" s="171" t="s">
        <v>172</v>
      </c>
      <c r="D71" s="171" t="s">
        <v>177</v>
      </c>
      <c r="E71" s="3" t="s">
        <v>205</v>
      </c>
    </row>
    <row r="72" spans="1:5" s="3" customFormat="1" ht="12.75" customHeight="1" x14ac:dyDescent="0.2">
      <c r="A72" s="169">
        <v>44227</v>
      </c>
      <c r="B72" s="170">
        <v>377.22</v>
      </c>
      <c r="C72" s="171" t="s">
        <v>172</v>
      </c>
      <c r="D72" s="171" t="s">
        <v>193</v>
      </c>
      <c r="E72" s="3" t="s">
        <v>205</v>
      </c>
    </row>
    <row r="73" spans="1:5" s="3" customFormat="1" ht="12.75" customHeight="1" x14ac:dyDescent="0.2">
      <c r="A73" s="169">
        <v>44227</v>
      </c>
      <c r="B73" s="170">
        <v>160.88999999999999</v>
      </c>
      <c r="C73" s="171" t="s">
        <v>172</v>
      </c>
      <c r="D73" s="171" t="s">
        <v>192</v>
      </c>
      <c r="E73" s="3" t="s">
        <v>205</v>
      </c>
    </row>
    <row r="74" spans="1:5" s="3" customFormat="1" ht="12.75" customHeight="1" x14ac:dyDescent="0.2">
      <c r="A74" s="169">
        <v>44238</v>
      </c>
      <c r="B74" s="170">
        <v>56.96</v>
      </c>
      <c r="C74" s="171" t="s">
        <v>172</v>
      </c>
      <c r="D74" s="171" t="s">
        <v>196</v>
      </c>
      <c r="E74" s="3" t="s">
        <v>205</v>
      </c>
    </row>
    <row r="75" spans="1:5" s="3" customFormat="1" ht="12.75" customHeight="1" x14ac:dyDescent="0.2">
      <c r="A75" s="169">
        <v>44252</v>
      </c>
      <c r="B75" s="170">
        <v>165.22</v>
      </c>
      <c r="C75" s="171" t="s">
        <v>172</v>
      </c>
      <c r="D75" s="171" t="s">
        <v>179</v>
      </c>
      <c r="E75" s="3" t="s">
        <v>205</v>
      </c>
    </row>
    <row r="76" spans="1:5" s="3" customFormat="1" ht="12.75" customHeight="1" x14ac:dyDescent="0.2">
      <c r="A76" s="169">
        <v>44255</v>
      </c>
      <c r="B76" s="170">
        <v>428.52</v>
      </c>
      <c r="C76" s="171" t="s">
        <v>172</v>
      </c>
      <c r="D76" s="171" t="s">
        <v>193</v>
      </c>
      <c r="E76" s="3" t="s">
        <v>205</v>
      </c>
    </row>
    <row r="77" spans="1:5" s="3" customFormat="1" ht="12.75" customHeight="1" x14ac:dyDescent="0.2">
      <c r="A77" s="169">
        <v>44255</v>
      </c>
      <c r="B77" s="170">
        <v>271.17</v>
      </c>
      <c r="C77" s="171" t="s">
        <v>172</v>
      </c>
      <c r="D77" s="171" t="s">
        <v>192</v>
      </c>
      <c r="E77" s="3" t="s">
        <v>205</v>
      </c>
    </row>
    <row r="78" spans="1:5" s="3" customFormat="1" ht="12.75" customHeight="1" x14ac:dyDescent="0.2">
      <c r="A78" s="169">
        <v>44265</v>
      </c>
      <c r="B78" s="170">
        <v>78.260000000000005</v>
      </c>
      <c r="C78" s="171" t="s">
        <v>172</v>
      </c>
      <c r="D78" s="171" t="s">
        <v>196</v>
      </c>
      <c r="E78" s="3" t="s">
        <v>205</v>
      </c>
    </row>
    <row r="79" spans="1:5" s="3" customFormat="1" ht="12.75" customHeight="1" x14ac:dyDescent="0.2">
      <c r="A79" s="169">
        <v>44286</v>
      </c>
      <c r="B79" s="170">
        <v>422.43</v>
      </c>
      <c r="C79" s="171" t="s">
        <v>172</v>
      </c>
      <c r="D79" s="171" t="s">
        <v>193</v>
      </c>
      <c r="E79" s="3" t="s">
        <v>205</v>
      </c>
    </row>
    <row r="80" spans="1:5" s="3" customFormat="1" ht="12.75" customHeight="1" x14ac:dyDescent="0.2">
      <c r="A80" s="169">
        <v>44295</v>
      </c>
      <c r="B80" s="170">
        <v>18.09</v>
      </c>
      <c r="C80" s="171" t="s">
        <v>172</v>
      </c>
      <c r="D80" s="171" t="s">
        <v>180</v>
      </c>
      <c r="E80" s="3" t="s">
        <v>205</v>
      </c>
    </row>
    <row r="81" spans="1:6" s="178" customFormat="1" x14ac:dyDescent="0.2">
      <c r="A81" s="179">
        <v>44298</v>
      </c>
      <c r="B81" s="174">
        <v>18.5</v>
      </c>
      <c r="C81" s="180" t="s">
        <v>172</v>
      </c>
      <c r="D81" s="175" t="s">
        <v>218</v>
      </c>
      <c r="E81" s="176" t="s">
        <v>205</v>
      </c>
      <c r="F81" s="177"/>
    </row>
    <row r="82" spans="1:6" s="178" customFormat="1" x14ac:dyDescent="0.2">
      <c r="A82" s="179">
        <v>44314</v>
      </c>
      <c r="B82" s="174">
        <v>75.3</v>
      </c>
      <c r="C82" s="180" t="s">
        <v>172</v>
      </c>
      <c r="D82" s="175" t="s">
        <v>212</v>
      </c>
      <c r="E82" s="176" t="s">
        <v>205</v>
      </c>
      <c r="F82" s="177"/>
    </row>
    <row r="83" spans="1:6" s="178" customFormat="1" x14ac:dyDescent="0.2">
      <c r="A83" s="179">
        <v>44315</v>
      </c>
      <c r="B83" s="174">
        <v>74.48</v>
      </c>
      <c r="C83" s="180" t="s">
        <v>172</v>
      </c>
      <c r="D83" s="175" t="s">
        <v>215</v>
      </c>
      <c r="E83" s="176" t="s">
        <v>205</v>
      </c>
      <c r="F83" s="177"/>
    </row>
    <row r="84" spans="1:6" s="178" customFormat="1" x14ac:dyDescent="0.2">
      <c r="A84" s="179">
        <v>44315</v>
      </c>
      <c r="B84" s="174">
        <v>43.04</v>
      </c>
      <c r="C84" s="180" t="s">
        <v>216</v>
      </c>
      <c r="D84" s="175" t="s">
        <v>180</v>
      </c>
      <c r="E84" s="176" t="s">
        <v>213</v>
      </c>
      <c r="F84" s="177"/>
    </row>
    <row r="85" spans="1:6" s="178" customFormat="1" x14ac:dyDescent="0.2">
      <c r="A85" s="181">
        <v>44326</v>
      </c>
      <c r="B85" s="174">
        <v>5</v>
      </c>
      <c r="C85" s="175" t="s">
        <v>204</v>
      </c>
      <c r="D85" s="175" t="s">
        <v>221</v>
      </c>
      <c r="E85" s="176" t="s">
        <v>213</v>
      </c>
      <c r="F85" s="177"/>
    </row>
    <row r="86" spans="1:6" s="178" customFormat="1" x14ac:dyDescent="0.2">
      <c r="A86" s="181">
        <v>44326</v>
      </c>
      <c r="B86" s="174">
        <v>102.26</v>
      </c>
      <c r="C86" s="175" t="s">
        <v>204</v>
      </c>
      <c r="D86" s="175" t="s">
        <v>180</v>
      </c>
      <c r="E86" s="176" t="s">
        <v>205</v>
      </c>
      <c r="F86" s="177"/>
    </row>
    <row r="87" spans="1:6" s="178" customFormat="1" x14ac:dyDescent="0.2">
      <c r="A87" s="181">
        <v>44326</v>
      </c>
      <c r="B87" s="174">
        <v>83.74</v>
      </c>
      <c r="C87" s="175" t="s">
        <v>204</v>
      </c>
      <c r="D87" s="175" t="s">
        <v>180</v>
      </c>
      <c r="E87" s="176" t="s">
        <v>205</v>
      </c>
      <c r="F87" s="177"/>
    </row>
    <row r="88" spans="1:6" s="178" customFormat="1" x14ac:dyDescent="0.2">
      <c r="A88" s="181">
        <v>44326</v>
      </c>
      <c r="B88" s="174">
        <v>13.68</v>
      </c>
      <c r="C88" s="180" t="s">
        <v>172</v>
      </c>
      <c r="D88" s="175" t="s">
        <v>180</v>
      </c>
      <c r="E88" s="176" t="s">
        <v>205</v>
      </c>
      <c r="F88" s="177"/>
    </row>
    <row r="89" spans="1:6" s="178" customFormat="1" x14ac:dyDescent="0.2">
      <c r="A89" s="181">
        <v>44349</v>
      </c>
      <c r="B89" s="174">
        <v>84.17</v>
      </c>
      <c r="C89" s="180" t="s">
        <v>172</v>
      </c>
      <c r="D89" s="175" t="s">
        <v>212</v>
      </c>
      <c r="E89" s="176" t="s">
        <v>205</v>
      </c>
      <c r="F89" s="177"/>
    </row>
    <row r="90" spans="1:6" s="178" customFormat="1" x14ac:dyDescent="0.2">
      <c r="A90" s="181">
        <v>44350</v>
      </c>
      <c r="B90" s="174">
        <v>84.17</v>
      </c>
      <c r="C90" s="180" t="s">
        <v>172</v>
      </c>
      <c r="D90" s="175" t="s">
        <v>212</v>
      </c>
      <c r="E90" s="176" t="s">
        <v>213</v>
      </c>
      <c r="F90" s="177"/>
    </row>
    <row r="91" spans="1:6" s="178" customFormat="1" x14ac:dyDescent="0.2">
      <c r="A91" s="181">
        <v>44350</v>
      </c>
      <c r="B91" s="174">
        <v>93.48</v>
      </c>
      <c r="C91" s="180" t="s">
        <v>172</v>
      </c>
      <c r="D91" s="175" t="s">
        <v>196</v>
      </c>
      <c r="E91" s="176" t="s">
        <v>205</v>
      </c>
      <c r="F91" s="177"/>
    </row>
    <row r="92" spans="1:6" s="87" customFormat="1" x14ac:dyDescent="0.2">
      <c r="A92" s="157"/>
      <c r="B92" s="158"/>
      <c r="C92" s="159"/>
      <c r="D92" s="159"/>
      <c r="E92" s="160"/>
      <c r="F92" s="1"/>
    </row>
    <row r="93" spans="1:6" s="87" customFormat="1" x14ac:dyDescent="0.2">
      <c r="A93" s="157"/>
      <c r="B93" s="158"/>
      <c r="C93" s="159"/>
      <c r="D93" s="159"/>
      <c r="E93" s="160"/>
      <c r="F93" s="1"/>
    </row>
    <row r="94" spans="1:6" s="87" customFormat="1" hidden="1" x14ac:dyDescent="0.2">
      <c r="A94" s="147"/>
      <c r="B94" s="148"/>
      <c r="C94" s="149"/>
      <c r="D94" s="149"/>
      <c r="E94" s="150"/>
      <c r="F94" s="1"/>
    </row>
    <row r="95" spans="1:6" ht="19.5" customHeight="1" x14ac:dyDescent="0.2">
      <c r="A95" s="107" t="s">
        <v>125</v>
      </c>
      <c r="B95" s="108">
        <f>SUM(B26:B94)</f>
        <v>11513.819999999998</v>
      </c>
      <c r="C95" s="168" t="str">
        <f>IF(SUBTOTAL(3,B26:B94)=SUBTOTAL(103,B26:B94),'Summary and sign-off'!$A$48,'Summary and sign-off'!$A$49)</f>
        <v>Check - there are no hidden rows with data</v>
      </c>
      <c r="D95" s="192" t="str">
        <f>IF('Summary and sign-off'!F56='Summary and sign-off'!F54,'Summary and sign-off'!A51,'Summary and sign-off'!A50)</f>
        <v>Check - each entry provides sufficient information</v>
      </c>
      <c r="E95" s="192"/>
      <c r="F95" s="46"/>
    </row>
    <row r="96" spans="1:6" ht="10.5" customHeight="1" x14ac:dyDescent="0.2">
      <c r="A96" s="27"/>
      <c r="B96" s="22"/>
      <c r="C96" s="27"/>
      <c r="D96" s="27"/>
      <c r="E96" s="27"/>
      <c r="F96" s="27"/>
    </row>
    <row r="97" spans="1:6" ht="24.75" customHeight="1" x14ac:dyDescent="0.2">
      <c r="A97" s="193" t="s">
        <v>126</v>
      </c>
      <c r="B97" s="193"/>
      <c r="C97" s="193"/>
      <c r="D97" s="193"/>
      <c r="E97" s="193"/>
      <c r="F97" s="46"/>
    </row>
    <row r="98" spans="1:6" ht="27" customHeight="1" x14ac:dyDescent="0.2">
      <c r="A98" s="35" t="s">
        <v>117</v>
      </c>
      <c r="B98" s="35" t="s">
        <v>62</v>
      </c>
      <c r="C98" s="35" t="s">
        <v>127</v>
      </c>
      <c r="D98" s="35" t="s">
        <v>128</v>
      </c>
      <c r="E98" s="35" t="s">
        <v>121</v>
      </c>
      <c r="F98" s="49"/>
    </row>
    <row r="99" spans="1:6" s="87" customFormat="1" hidden="1" x14ac:dyDescent="0.2">
      <c r="A99" s="133"/>
      <c r="B99" s="134"/>
      <c r="C99" s="135"/>
      <c r="D99" s="135"/>
      <c r="E99" s="136"/>
      <c r="F99" s="1"/>
    </row>
    <row r="100" spans="1:6" s="178" customFormat="1" x14ac:dyDescent="0.2">
      <c r="A100" s="173">
        <v>44295</v>
      </c>
      <c r="B100" s="174">
        <v>15.48</v>
      </c>
      <c r="C100" s="175" t="s">
        <v>214</v>
      </c>
      <c r="D100" s="175" t="s">
        <v>180</v>
      </c>
      <c r="E100" s="176" t="s">
        <v>213</v>
      </c>
      <c r="F100" s="177"/>
    </row>
    <row r="101" spans="1:6" s="178" customFormat="1" x14ac:dyDescent="0.2">
      <c r="A101" s="173">
        <v>44356</v>
      </c>
      <c r="B101" s="174">
        <v>12.96</v>
      </c>
      <c r="C101" s="175" t="s">
        <v>217</v>
      </c>
      <c r="D101" s="175" t="s">
        <v>180</v>
      </c>
      <c r="E101" s="176" t="s">
        <v>213</v>
      </c>
      <c r="F101" s="177"/>
    </row>
    <row r="102" spans="1:6" s="178" customFormat="1" x14ac:dyDescent="0.2">
      <c r="A102" s="173">
        <v>44370</v>
      </c>
      <c r="B102" s="174">
        <v>12.17</v>
      </c>
      <c r="C102" s="175" t="s">
        <v>217</v>
      </c>
      <c r="D102" s="175" t="s">
        <v>180</v>
      </c>
      <c r="E102" s="176" t="s">
        <v>213</v>
      </c>
      <c r="F102" s="177"/>
    </row>
    <row r="103" spans="1:6" s="87" customFormat="1" x14ac:dyDescent="0.2">
      <c r="A103" s="157"/>
      <c r="B103" s="158"/>
      <c r="C103" s="159"/>
      <c r="D103" s="159"/>
      <c r="E103" s="160"/>
      <c r="F103" s="1"/>
    </row>
    <row r="104" spans="1:6" s="87" customFormat="1" x14ac:dyDescent="0.2">
      <c r="A104" s="157"/>
      <c r="B104" s="158"/>
      <c r="C104" s="159"/>
      <c r="D104" s="159"/>
      <c r="E104" s="160"/>
      <c r="F104" s="1"/>
    </row>
    <row r="105" spans="1:6" s="87" customFormat="1" x14ac:dyDescent="0.2">
      <c r="A105" s="157"/>
      <c r="B105" s="158"/>
      <c r="C105" s="159"/>
      <c r="D105" s="159"/>
      <c r="E105" s="160"/>
      <c r="F105" s="1"/>
    </row>
    <row r="106" spans="1:6" s="87" customFormat="1" x14ac:dyDescent="0.2">
      <c r="A106" s="157"/>
      <c r="B106" s="158"/>
      <c r="C106" s="159"/>
      <c r="D106" s="159"/>
      <c r="E106" s="160"/>
      <c r="F106" s="1"/>
    </row>
    <row r="107" spans="1:6" s="87" customFormat="1" x14ac:dyDescent="0.2">
      <c r="A107" s="157"/>
      <c r="B107" s="158"/>
      <c r="C107" s="159"/>
      <c r="D107" s="159"/>
      <c r="E107" s="160"/>
      <c r="F107" s="1"/>
    </row>
    <row r="108" spans="1:6" s="87" customFormat="1" hidden="1" x14ac:dyDescent="0.2">
      <c r="A108" s="133"/>
      <c r="B108" s="134"/>
      <c r="C108" s="135"/>
      <c r="D108" s="135"/>
      <c r="E108" s="136"/>
      <c r="F108" s="1"/>
    </row>
    <row r="109" spans="1:6" ht="19.5" customHeight="1" x14ac:dyDescent="0.2">
      <c r="A109" s="107" t="s">
        <v>129</v>
      </c>
      <c r="B109" s="108">
        <f>SUM(B99:B108)</f>
        <v>40.61</v>
      </c>
      <c r="C109" s="168" t="str">
        <f>IF(SUBTOTAL(3,B99:B108)=SUBTOTAL(103,B99:B108),'Summary and sign-off'!$A$48,'Summary and sign-off'!$A$49)</f>
        <v>Check - there are no hidden rows with data</v>
      </c>
      <c r="D109" s="192" t="str">
        <f>IF('Summary and sign-off'!F57='Summary and sign-off'!F54,'Summary and sign-off'!A51,'Summary and sign-off'!A50)</f>
        <v>Check - each entry provides sufficient information</v>
      </c>
      <c r="E109" s="192"/>
      <c r="F109" s="46"/>
    </row>
    <row r="110" spans="1:6" ht="10.5" customHeight="1" x14ac:dyDescent="0.2">
      <c r="A110" s="27"/>
      <c r="B110" s="92"/>
      <c r="C110" s="22"/>
      <c r="D110" s="27"/>
      <c r="E110" s="27"/>
      <c r="F110" s="27"/>
    </row>
    <row r="111" spans="1:6" ht="34.5" customHeight="1" x14ac:dyDescent="0.2">
      <c r="A111" s="50" t="s">
        <v>130</v>
      </c>
      <c r="B111" s="93">
        <f>B22+B95+B109</f>
        <v>11554.429999999998</v>
      </c>
      <c r="C111" s="51"/>
      <c r="D111" s="51"/>
      <c r="E111" s="51"/>
      <c r="F111" s="26"/>
    </row>
    <row r="112" spans="1:6" x14ac:dyDescent="0.2">
      <c r="A112" s="27"/>
      <c r="B112" s="22"/>
      <c r="C112" s="27"/>
      <c r="D112" s="27"/>
      <c r="E112" s="27"/>
      <c r="F112" s="27"/>
    </row>
    <row r="113" spans="1:6" x14ac:dyDescent="0.2">
      <c r="A113" s="52" t="s">
        <v>73</v>
      </c>
      <c r="B113" s="25"/>
      <c r="C113" s="26"/>
      <c r="D113" s="26"/>
      <c r="E113" s="26"/>
      <c r="F113" s="27"/>
    </row>
    <row r="114" spans="1:6" ht="12.6" customHeight="1" x14ac:dyDescent="0.2">
      <c r="A114" s="23" t="s">
        <v>131</v>
      </c>
      <c r="B114" s="53"/>
      <c r="C114" s="53"/>
      <c r="D114" s="32"/>
      <c r="E114" s="32"/>
      <c r="F114" s="27"/>
    </row>
    <row r="115" spans="1:6" ht="12.95" customHeight="1" x14ac:dyDescent="0.2">
      <c r="A115" s="31" t="s">
        <v>132</v>
      </c>
      <c r="B115" s="27"/>
      <c r="C115" s="32"/>
      <c r="D115" s="27"/>
      <c r="E115" s="32"/>
      <c r="F115" s="27"/>
    </row>
    <row r="116" spans="1:6" x14ac:dyDescent="0.2">
      <c r="A116" s="31" t="s">
        <v>133</v>
      </c>
      <c r="B116" s="32"/>
      <c r="C116" s="32"/>
      <c r="D116" s="32"/>
      <c r="E116" s="54"/>
      <c r="F116" s="46"/>
    </row>
    <row r="117" spans="1:6" x14ac:dyDescent="0.2">
      <c r="A117" s="23" t="s">
        <v>79</v>
      </c>
      <c r="B117" s="25"/>
      <c r="C117" s="26"/>
      <c r="D117" s="26"/>
      <c r="E117" s="26"/>
      <c r="F117" s="27"/>
    </row>
    <row r="118" spans="1:6" ht="12.95" customHeight="1" x14ac:dyDescent="0.2">
      <c r="A118" s="31" t="s">
        <v>134</v>
      </c>
      <c r="B118" s="27"/>
      <c r="C118" s="32"/>
      <c r="D118" s="27"/>
      <c r="E118" s="32"/>
      <c r="F118" s="27"/>
    </row>
    <row r="119" spans="1:6" x14ac:dyDescent="0.2">
      <c r="A119" s="31" t="s">
        <v>135</v>
      </c>
      <c r="B119" s="32"/>
      <c r="C119" s="32"/>
      <c r="D119" s="32"/>
      <c r="E119" s="54"/>
      <c r="F119" s="46"/>
    </row>
    <row r="120" spans="1:6" x14ac:dyDescent="0.2">
      <c r="A120" s="36" t="s">
        <v>136</v>
      </c>
      <c r="B120" s="36"/>
      <c r="C120" s="36"/>
      <c r="D120" s="36"/>
      <c r="E120" s="54"/>
      <c r="F120" s="46"/>
    </row>
    <row r="121" spans="1:6" x14ac:dyDescent="0.2">
      <c r="A121" s="40"/>
      <c r="B121" s="27"/>
      <c r="C121" s="27"/>
      <c r="D121" s="27"/>
      <c r="E121" s="46"/>
      <c r="F121" s="46"/>
    </row>
    <row r="122" spans="1:6" hidden="1" x14ac:dyDescent="0.2">
      <c r="A122" s="40"/>
      <c r="B122" s="27"/>
      <c r="C122" s="27"/>
      <c r="D122" s="27"/>
      <c r="E122" s="46"/>
      <c r="F122" s="46"/>
    </row>
    <row r="127" spans="1:6" ht="12.75" hidden="1" customHeight="1" x14ac:dyDescent="0.2"/>
    <row r="130" spans="1:6" hidden="1" x14ac:dyDescent="0.2">
      <c r="A130" s="55"/>
      <c r="B130" s="46"/>
      <c r="C130" s="46"/>
      <c r="D130" s="46"/>
      <c r="E130" s="46"/>
      <c r="F130" s="46"/>
    </row>
    <row r="131" spans="1:6" hidden="1" x14ac:dyDescent="0.2">
      <c r="A131" s="55"/>
      <c r="B131" s="46"/>
      <c r="C131" s="46"/>
      <c r="D131" s="46"/>
      <c r="E131" s="46"/>
      <c r="F131" s="46"/>
    </row>
    <row r="132" spans="1:6" hidden="1" x14ac:dyDescent="0.2">
      <c r="A132" s="55"/>
      <c r="B132" s="46"/>
      <c r="C132" s="46"/>
      <c r="D132" s="46"/>
      <c r="E132" s="46"/>
      <c r="F132" s="46"/>
    </row>
    <row r="133" spans="1:6" hidden="1" x14ac:dyDescent="0.2">
      <c r="A133" s="55"/>
      <c r="B133" s="46"/>
      <c r="C133" s="46"/>
      <c r="D133" s="46"/>
      <c r="E133" s="46"/>
      <c r="F133" s="46"/>
    </row>
    <row r="134" spans="1:6" hidden="1" x14ac:dyDescent="0.2">
      <c r="A134" s="55"/>
      <c r="B134" s="46"/>
      <c r="C134" s="46"/>
      <c r="D134" s="46"/>
      <c r="E134" s="46"/>
      <c r="F134" s="46"/>
    </row>
    <row r="135" spans="1:6" x14ac:dyDescent="0.2"/>
    <row r="136" spans="1:6" x14ac:dyDescent="0.2"/>
    <row r="137" spans="1:6" x14ac:dyDescent="0.2"/>
  </sheetData>
  <sheetProtection sheet="1" formatCells="0" formatRows="0" insertColumns="0" insertRows="0" deleteRows="0"/>
  <mergeCells count="15">
    <mergeCell ref="B7:E7"/>
    <mergeCell ref="B5:E5"/>
    <mergeCell ref="D109:E109"/>
    <mergeCell ref="A1:E1"/>
    <mergeCell ref="A24:E24"/>
    <mergeCell ref="A97:E97"/>
    <mergeCell ref="B2:E2"/>
    <mergeCell ref="B3:E3"/>
    <mergeCell ref="B4:E4"/>
    <mergeCell ref="A8:E8"/>
    <mergeCell ref="A9:E9"/>
    <mergeCell ref="B6:E6"/>
    <mergeCell ref="D22:E22"/>
    <mergeCell ref="D95:E9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80 A93:A94 A12 A21 A99:A100 A10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98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01:A107 A81:A9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B99:B108 B26:B94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7" t="s">
        <v>109</v>
      </c>
      <c r="B1" s="187"/>
      <c r="C1" s="187"/>
      <c r="D1" s="187"/>
      <c r="E1" s="187"/>
      <c r="F1" s="38"/>
    </row>
    <row r="2" spans="1:6" ht="21" customHeight="1" x14ac:dyDescent="0.2">
      <c r="A2" s="4" t="s">
        <v>52</v>
      </c>
      <c r="B2" s="191" t="str">
        <f>'Summary and sign-off'!B2:F2</f>
        <v>Office of the Privacy Commissioner</v>
      </c>
      <c r="C2" s="191"/>
      <c r="D2" s="191"/>
      <c r="E2" s="191"/>
      <c r="F2" s="38"/>
    </row>
    <row r="3" spans="1:6" ht="21" customHeight="1" x14ac:dyDescent="0.2">
      <c r="A3" s="4" t="s">
        <v>110</v>
      </c>
      <c r="B3" s="191" t="str">
        <f>'Summary and sign-off'!B3:F3</f>
        <v>John Edwards</v>
      </c>
      <c r="C3" s="191"/>
      <c r="D3" s="191"/>
      <c r="E3" s="191"/>
      <c r="F3" s="38"/>
    </row>
    <row r="4" spans="1:6" ht="21" customHeight="1" x14ac:dyDescent="0.2">
      <c r="A4" s="4" t="s">
        <v>111</v>
      </c>
      <c r="B4" s="191">
        <f>'Summary and sign-off'!B4:F4</f>
        <v>44013</v>
      </c>
      <c r="C4" s="191"/>
      <c r="D4" s="191"/>
      <c r="E4" s="191"/>
      <c r="F4" s="38"/>
    </row>
    <row r="5" spans="1:6" ht="21" customHeight="1" x14ac:dyDescent="0.2">
      <c r="A5" s="4" t="s">
        <v>112</v>
      </c>
      <c r="B5" s="191">
        <f>'Summary and sign-off'!B5:F5</f>
        <v>44377</v>
      </c>
      <c r="C5" s="191"/>
      <c r="D5" s="191"/>
      <c r="E5" s="191"/>
      <c r="F5" s="38"/>
    </row>
    <row r="6" spans="1:6" ht="21" customHeight="1" x14ac:dyDescent="0.2">
      <c r="A6" s="4" t="s">
        <v>113</v>
      </c>
      <c r="B6" s="190" t="s">
        <v>81</v>
      </c>
      <c r="C6" s="190"/>
      <c r="D6" s="190"/>
      <c r="E6" s="190"/>
      <c r="F6" s="38"/>
    </row>
    <row r="7" spans="1:6" ht="21" customHeight="1" x14ac:dyDescent="0.2">
      <c r="A7" s="4" t="s">
        <v>56</v>
      </c>
      <c r="B7" s="190" t="s">
        <v>83</v>
      </c>
      <c r="C7" s="190"/>
      <c r="D7" s="190"/>
      <c r="E7" s="190"/>
      <c r="F7" s="38"/>
    </row>
    <row r="8" spans="1:6" ht="35.25" customHeight="1" x14ac:dyDescent="0.25">
      <c r="A8" s="201" t="s">
        <v>137</v>
      </c>
      <c r="B8" s="201"/>
      <c r="C8" s="202"/>
      <c r="D8" s="202"/>
      <c r="E8" s="202"/>
      <c r="F8" s="42"/>
    </row>
    <row r="9" spans="1:6" ht="35.25" customHeight="1" x14ac:dyDescent="0.25">
      <c r="A9" s="199" t="s">
        <v>138</v>
      </c>
      <c r="B9" s="200"/>
      <c r="C9" s="200"/>
      <c r="D9" s="200"/>
      <c r="E9" s="200"/>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73">
        <v>44298</v>
      </c>
      <c r="B12" s="174">
        <v>107</v>
      </c>
      <c r="C12" s="182" t="s">
        <v>219</v>
      </c>
      <c r="D12" s="182" t="s">
        <v>220</v>
      </c>
      <c r="E12" s="183" t="s">
        <v>205</v>
      </c>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107</v>
      </c>
      <c r="C25" s="106" t="str">
        <f>IF(SUBTOTAL(3,B11:B24)=SUBTOTAL(103,B11:B24),'Summary and sign-off'!$A$48,'Summary and sign-off'!$A$49)</f>
        <v>Check - there are no hidden rows with data</v>
      </c>
      <c r="D25" s="192" t="str">
        <f>IF('Summary and sign-off'!F58='Summary and sign-off'!F54,'Summary and sign-off'!A51,'Summary and sign-off'!A50)</f>
        <v>Check - each entry provides sufficient information</v>
      </c>
      <c r="E25" s="192"/>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7" t="s">
        <v>109</v>
      </c>
      <c r="B1" s="187"/>
      <c r="C1" s="187"/>
      <c r="D1" s="187"/>
      <c r="E1" s="187"/>
      <c r="F1" s="24"/>
    </row>
    <row r="2" spans="1:6" ht="21" customHeight="1" x14ac:dyDescent="0.2">
      <c r="A2" s="4" t="s">
        <v>52</v>
      </c>
      <c r="B2" s="191" t="str">
        <f>'Summary and sign-off'!B2:F2</f>
        <v>Office of the Privacy Commissioner</v>
      </c>
      <c r="C2" s="191"/>
      <c r="D2" s="191"/>
      <c r="E2" s="191"/>
      <c r="F2" s="24"/>
    </row>
    <row r="3" spans="1:6" ht="21" customHeight="1" x14ac:dyDescent="0.2">
      <c r="A3" s="4" t="s">
        <v>110</v>
      </c>
      <c r="B3" s="191" t="str">
        <f>'Summary and sign-off'!B3:F3</f>
        <v>John Edwards</v>
      </c>
      <c r="C3" s="191"/>
      <c r="D3" s="191"/>
      <c r="E3" s="191"/>
      <c r="F3" s="24"/>
    </row>
    <row r="4" spans="1:6" ht="21" customHeight="1" x14ac:dyDescent="0.2">
      <c r="A4" s="4" t="s">
        <v>111</v>
      </c>
      <c r="B4" s="191">
        <f>'Summary and sign-off'!B4:F4</f>
        <v>44013</v>
      </c>
      <c r="C4" s="191"/>
      <c r="D4" s="191"/>
      <c r="E4" s="191"/>
      <c r="F4" s="24"/>
    </row>
    <row r="5" spans="1:6" ht="21" customHeight="1" x14ac:dyDescent="0.2">
      <c r="A5" s="4" t="s">
        <v>112</v>
      </c>
      <c r="B5" s="191">
        <f>'Summary and sign-off'!B5:F5</f>
        <v>44377</v>
      </c>
      <c r="C5" s="191"/>
      <c r="D5" s="191"/>
      <c r="E5" s="191"/>
      <c r="F5" s="24"/>
    </row>
    <row r="6" spans="1:6" ht="21" customHeight="1" x14ac:dyDescent="0.2">
      <c r="A6" s="4" t="s">
        <v>113</v>
      </c>
      <c r="B6" s="185" t="s">
        <v>81</v>
      </c>
      <c r="C6" s="185"/>
      <c r="D6" s="185"/>
      <c r="E6" s="185"/>
      <c r="F6" s="34"/>
    </row>
    <row r="7" spans="1:6" ht="21" customHeight="1" x14ac:dyDescent="0.2">
      <c r="A7" s="4" t="s">
        <v>56</v>
      </c>
      <c r="B7" s="185" t="s">
        <v>83</v>
      </c>
      <c r="C7" s="185"/>
      <c r="D7" s="185"/>
      <c r="E7" s="185"/>
      <c r="F7" s="34"/>
    </row>
    <row r="8" spans="1:6" ht="35.25" customHeight="1" x14ac:dyDescent="0.2">
      <c r="A8" s="195" t="s">
        <v>147</v>
      </c>
      <c r="B8" s="195"/>
      <c r="C8" s="202"/>
      <c r="D8" s="202"/>
      <c r="E8" s="202"/>
      <c r="F8" s="24"/>
    </row>
    <row r="9" spans="1:6" ht="35.25" customHeight="1" x14ac:dyDescent="0.2">
      <c r="A9" s="203" t="s">
        <v>148</v>
      </c>
      <c r="B9" s="204"/>
      <c r="C9" s="204"/>
      <c r="D9" s="204"/>
      <c r="E9" s="204"/>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92" t="str">
        <f>IF('Summary and sign-off'!F59='Summary and sign-off'!F54,'Summary and sign-off'!A51,'Summary and sign-off'!A50)</f>
        <v>Check - each entry provides sufficient information</v>
      </c>
      <c r="E25" s="192"/>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B1"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7" t="s">
        <v>153</v>
      </c>
      <c r="B1" s="187"/>
      <c r="C1" s="187"/>
      <c r="D1" s="187"/>
      <c r="E1" s="187"/>
      <c r="F1" s="187"/>
    </row>
    <row r="2" spans="1:6" ht="21" customHeight="1" x14ac:dyDescent="0.2">
      <c r="A2" s="4" t="s">
        <v>52</v>
      </c>
      <c r="B2" s="191" t="str">
        <f>'Summary and sign-off'!B2:F2</f>
        <v>Office of the Privacy Commissioner</v>
      </c>
      <c r="C2" s="191"/>
      <c r="D2" s="191"/>
      <c r="E2" s="191"/>
      <c r="F2" s="191"/>
    </row>
    <row r="3" spans="1:6" ht="21" customHeight="1" x14ac:dyDescent="0.2">
      <c r="A3" s="4" t="s">
        <v>110</v>
      </c>
      <c r="B3" s="191" t="str">
        <f>'Summary and sign-off'!B3:F3</f>
        <v>John Edwards</v>
      </c>
      <c r="C3" s="191"/>
      <c r="D3" s="191"/>
      <c r="E3" s="191"/>
      <c r="F3" s="191"/>
    </row>
    <row r="4" spans="1:6" ht="21" customHeight="1" x14ac:dyDescent="0.2">
      <c r="A4" s="4" t="s">
        <v>111</v>
      </c>
      <c r="B4" s="191">
        <f>'Summary and sign-off'!B4:F4</f>
        <v>44013</v>
      </c>
      <c r="C4" s="191"/>
      <c r="D4" s="191"/>
      <c r="E4" s="191"/>
      <c r="F4" s="191"/>
    </row>
    <row r="5" spans="1:6" ht="21" customHeight="1" x14ac:dyDescent="0.2">
      <c r="A5" s="4" t="s">
        <v>112</v>
      </c>
      <c r="B5" s="191">
        <f>'Summary and sign-off'!B5:F5</f>
        <v>44377</v>
      </c>
      <c r="C5" s="191"/>
      <c r="D5" s="191"/>
      <c r="E5" s="191"/>
      <c r="F5" s="191"/>
    </row>
    <row r="6" spans="1:6" ht="21" customHeight="1" x14ac:dyDescent="0.2">
      <c r="A6" s="4" t="s">
        <v>154</v>
      </c>
      <c r="B6" s="185" t="s">
        <v>81</v>
      </c>
      <c r="C6" s="185"/>
      <c r="D6" s="185"/>
      <c r="E6" s="185"/>
      <c r="F6" s="185"/>
    </row>
    <row r="7" spans="1:6" ht="21" customHeight="1" x14ac:dyDescent="0.2">
      <c r="A7" s="4" t="s">
        <v>56</v>
      </c>
      <c r="B7" s="185" t="s">
        <v>83</v>
      </c>
      <c r="C7" s="185"/>
      <c r="D7" s="185"/>
      <c r="E7" s="185"/>
      <c r="F7" s="185"/>
    </row>
    <row r="8" spans="1:6" ht="36" customHeight="1" x14ac:dyDescent="0.2">
      <c r="A8" s="195" t="s">
        <v>155</v>
      </c>
      <c r="B8" s="195"/>
      <c r="C8" s="195"/>
      <c r="D8" s="195"/>
      <c r="E8" s="195"/>
      <c r="F8" s="195"/>
    </row>
    <row r="9" spans="1:6" ht="36" customHeight="1" x14ac:dyDescent="0.2">
      <c r="A9" s="203" t="s">
        <v>156</v>
      </c>
      <c r="B9" s="204"/>
      <c r="C9" s="204"/>
      <c r="D9" s="204"/>
      <c r="E9" s="204"/>
      <c r="F9" s="204"/>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92" t="str">
        <f>IF('Summary and sign-off'!F60='Summary and sign-off'!F54,'Summary and sign-off'!A52,'Summary and sign-off'!A50)</f>
        <v>Check - each entry provides sufficient information</v>
      </c>
      <c r="F25" s="192"/>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etadata xmlns="http://www.objective.com/ecm/document/metadata/01FF6438FFE247FEBE65A199DA65E9C0" version="1.0.0">
  <systemFields>
    <field name="Objective-Id">
      <value order="0">A738980</value>
    </field>
    <field name="Objective-Title">
      <value order="0">Expense disclosure for year ending 2021-06-30 Privacy Commissioner</value>
    </field>
    <field name="Objective-Description">
      <value order="0"/>
    </field>
    <field name="Objective-CreationStamp">
      <value order="0">2021-04-06T19:47:32Z</value>
    </field>
    <field name="Objective-IsApproved">
      <value order="0">false</value>
    </field>
    <field name="Objective-IsPublished">
      <value order="0">false</value>
    </field>
    <field name="Objective-DatePublished">
      <value order="0"/>
    </field>
    <field name="Objective-ModificationStamp">
      <value order="0">2021-11-23T21:09:32Z</value>
    </field>
    <field name="Objective-Owner">
      <value order="0">Gary Bulog</value>
    </field>
    <field name="Objective-Path">
      <value order="0">OPC Global Folder:File Plan:Corporate services:Commissioner:John Edwards (Restricted Access):Expenses &amp; Gifts Disclosure</value>
    </field>
    <field name="Objective-Parent">
      <value order="0">Expenses &amp; Gifts Disclosure</value>
    </field>
    <field name="Objective-State">
      <value order="0">Being Edited</value>
    </field>
    <field name="Objective-VersionId">
      <value order="0">vA1215135</value>
    </field>
    <field name="Objective-Version">
      <value order="0">4.1</value>
    </field>
    <field name="Objective-VersionNumber">
      <value order="0">5</value>
    </field>
    <field name="Objective-VersionComment">
      <value order="0"/>
    </field>
    <field name="Objective-FileNumber">
      <value order="0">OPC/1831</value>
    </field>
    <field name="Objective-Classification">
      <value order="0"/>
    </field>
    <field name="Objective-Caveats">
      <value order="0"/>
    </field>
  </systemFields>
  <catalogues/>
</metadat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01FF6438FFE247FEBE65A199DA65E9C0"/>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5.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Gary Bulog</cp:lastModifiedBy>
  <cp:revision/>
  <dcterms:created xsi:type="dcterms:W3CDTF">2010-10-17T20:59:02Z</dcterms:created>
  <dcterms:modified xsi:type="dcterms:W3CDTF">2021-11-23T21:16:20Z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A738980</vt:lpwstr>
  </property>
  <property fmtid="{D5CDD505-2E9C-101B-9397-08002B2CF9AE}" pid="12" name="Objective-Title">
    <vt:lpwstr>Expense disclosure for year ending 2021-06-30 Privacy Commissioner</vt:lpwstr>
  </property>
  <property fmtid="{D5CDD505-2E9C-101B-9397-08002B2CF9AE}" pid="13" name="Objective-Description">
    <vt:lpwstr/>
  </property>
  <property fmtid="{D5CDD505-2E9C-101B-9397-08002B2CF9AE}" pid="14" name="Objective-CreationStamp">
    <vt:filetime>2021-04-06T19:48:14Z</vt:filetime>
  </property>
  <property fmtid="{D5CDD505-2E9C-101B-9397-08002B2CF9AE}" pid="15" name="Objective-IsApproved">
    <vt:bool>false</vt:bool>
  </property>
  <property fmtid="{D5CDD505-2E9C-101B-9397-08002B2CF9AE}" pid="16" name="Objective-IsPublished">
    <vt:bool>false</vt:bool>
  </property>
  <property fmtid="{D5CDD505-2E9C-101B-9397-08002B2CF9AE}" pid="17" name="Objective-DatePublished">
    <vt:lpwstr/>
  </property>
  <property fmtid="{D5CDD505-2E9C-101B-9397-08002B2CF9AE}" pid="18" name="Objective-ModificationStamp">
    <vt:filetime>2021-11-23T21:09:32Z</vt:filetime>
  </property>
  <property fmtid="{D5CDD505-2E9C-101B-9397-08002B2CF9AE}" pid="19" name="Objective-Owner">
    <vt:lpwstr>Gary Bulog</vt:lpwstr>
  </property>
  <property fmtid="{D5CDD505-2E9C-101B-9397-08002B2CF9AE}" pid="20" name="Objective-Path">
    <vt:lpwstr>OPC Global Folder:File Plan:Corporate services:Commissioner:John Edwards (Restricted Access):Expenses &amp; Gifts Disclosure:</vt:lpwstr>
  </property>
  <property fmtid="{D5CDD505-2E9C-101B-9397-08002B2CF9AE}" pid="21" name="Objective-Parent">
    <vt:lpwstr>Expenses &amp; Gifts Disclosure</vt:lpwstr>
  </property>
  <property fmtid="{D5CDD505-2E9C-101B-9397-08002B2CF9AE}" pid="22" name="Objective-State">
    <vt:lpwstr>Being Edited</vt:lpwstr>
  </property>
  <property fmtid="{D5CDD505-2E9C-101B-9397-08002B2CF9AE}" pid="23" name="Objective-VersionId">
    <vt:lpwstr>vA1215135</vt:lpwstr>
  </property>
  <property fmtid="{D5CDD505-2E9C-101B-9397-08002B2CF9AE}" pid="24" name="Objective-Version">
    <vt:lpwstr>4.1</vt:lpwstr>
  </property>
  <property fmtid="{D5CDD505-2E9C-101B-9397-08002B2CF9AE}" pid="25" name="Objective-VersionNumber">
    <vt:r8>5</vt:r8>
  </property>
  <property fmtid="{D5CDD505-2E9C-101B-9397-08002B2CF9AE}" pid="26" name="Objective-VersionComment">
    <vt:lpwstr/>
  </property>
  <property fmtid="{D5CDD505-2E9C-101B-9397-08002B2CF9AE}" pid="27" name="Objective-FileNumber">
    <vt:lpwstr>OPC/1831</vt:lpwstr>
  </property>
  <property fmtid="{D5CDD505-2E9C-101B-9397-08002B2CF9AE}" pid="28" name="Objective-Classification">
    <vt:lpwstr>[Inherited - none]</vt:lpwstr>
  </property>
  <property fmtid="{D5CDD505-2E9C-101B-9397-08002B2CF9AE}" pid="29" name="Objective-Caveats">
    <vt:lpwstr/>
  </property>
  <property fmtid="{D5CDD505-2E9C-101B-9397-08002B2CF9AE}" pid="30" name="Objective-Comment">
    <vt:lpwstr/>
  </property>
</Properties>
</file>