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graydon.hayes\Desktop\"/>
    </mc:Choice>
  </mc:AlternateContent>
  <xr:revisionPtr revIDLastSave="0" documentId="8_{B5D0E443-650C-45F6-BD8C-ACB05C0A2406}" xr6:coauthVersionLast="45" xr6:coauthVersionMax="45" xr10:uidLastSave="{00000000-0000-0000-0000-000000000000}"/>
  <bookViews>
    <workbookView xWindow="-120" yWindow="-120" windowWidth="20730" windowHeight="11160" firstSheet="1"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expenses'!$A$1:$E$28</definedName>
    <definedName name="_xlnm.Print_Area" localSheetId="5">'Gifts and benefits'!$A$1:$F$29</definedName>
    <definedName name="_xlnm.Print_Area" localSheetId="0">'Guidance for agencies'!$A$1:$A$58</definedName>
    <definedName name="_xlnm.Print_Area" localSheetId="3">Hospitality!$A$1:$E$27</definedName>
    <definedName name="_xlnm.Print_Area" localSheetId="1">'Summary and sign-off'!$A$1:$F$23</definedName>
    <definedName name="_xlnm.Print_Area" localSheetId="2">Travel!$A$1:$E$134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4" l="1"/>
  <c r="C22" i="3"/>
  <c r="C20" i="2"/>
  <c r="C114" i="1"/>
  <c r="C123" i="1"/>
  <c r="C41" i="1"/>
  <c r="B6" i="13" l="1"/>
  <c r="E59" i="13"/>
  <c r="C59" i="13"/>
  <c r="C20" i="4"/>
  <c r="C19" i="4"/>
  <c r="B59" i="13" l="1"/>
  <c r="B58" i="13"/>
  <c r="D58" i="13"/>
  <c r="B57" i="13"/>
  <c r="D57" i="13"/>
  <c r="D56" i="13"/>
  <c r="B56" i="13"/>
  <c r="D55" i="13"/>
  <c r="B55" i="13"/>
  <c r="D54" i="13"/>
  <c r="B54" i="13"/>
  <c r="B2" i="4"/>
  <c r="B3" i="4"/>
  <c r="B2" i="3"/>
  <c r="B3" i="3"/>
  <c r="B2" i="2"/>
  <c r="B3" i="2"/>
  <c r="B2" i="1"/>
  <c r="B3" i="1"/>
  <c r="F57" i="13" l="1"/>
  <c r="D20" i="2" s="1"/>
  <c r="F59" i="13"/>
  <c r="E18" i="4" s="1"/>
  <c r="F58" i="13"/>
  <c r="D22" i="3" s="1"/>
  <c r="F56" i="13"/>
  <c r="D123" i="1" s="1"/>
  <c r="F55" i="13"/>
  <c r="D114" i="1" s="1"/>
  <c r="F54" i="13"/>
  <c r="D41" i="1" s="1"/>
  <c r="C13" i="13"/>
  <c r="C12" i="13"/>
  <c r="C11" i="13"/>
  <c r="C16" i="13" l="1"/>
  <c r="C17" i="13"/>
  <c r="B5" i="4" l="1"/>
  <c r="B4" i="4"/>
  <c r="B5" i="3"/>
  <c r="B4" i="3"/>
  <c r="B5" i="2"/>
  <c r="B4" i="2"/>
  <c r="B5" i="1"/>
  <c r="B4" i="1"/>
  <c r="C15" i="13" l="1"/>
  <c r="F12" i="13" l="1"/>
  <c r="C18" i="4"/>
  <c r="F11" i="13" s="1"/>
  <c r="F13" i="13" l="1"/>
  <c r="B123" i="1"/>
  <c r="B17" i="13" s="1"/>
  <c r="B114" i="1"/>
  <c r="B16" i="13" s="1"/>
  <c r="B41" i="1"/>
  <c r="B15" i="13" s="1"/>
  <c r="B22" i="3" l="1"/>
  <c r="B13" i="13" s="1"/>
  <c r="B20" i="2"/>
  <c r="B12" i="13" s="1"/>
  <c r="B11" i="13" l="1"/>
  <c r="B1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4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<sst xmlns="http://schemas.openxmlformats.org/spreadsheetml/2006/main" count="513" uniqueCount="267">
  <si>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</si>
  <si>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</si>
  <si>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</si>
  <si>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</si>
  <si>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</si>
  <si>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</si>
  <si>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</si>
  <si>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</si>
  <si>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</si>
  <si>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</si>
  <si>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</si>
  <si>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</si>
  <si>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</si>
  <si>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</si>
  <si>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</si>
  <si>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</si>
  <si>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</si>
  <si>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</si>
  <si>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</si>
  <si>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</si>
  <si>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</si>
  <si>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</si>
  <si>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</si>
  <si>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</si>
  <si>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</si>
  <si>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</si>
  <si>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</si>
  <si>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</si>
  <si>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</si>
  <si>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</si>
  <si>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</si>
  <si>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</si>
  <si>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</si>
  <si>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</si>
  <si>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</si>
  <si>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</si>
  <si>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</si>
  <si>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</si>
  <si>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</si>
  <si>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</si>
  <si>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</si>
  <si>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</si>
  <si>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</si>
  <si>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</si>
  <si>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</si>
  <si>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</si>
  <si>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</si>
  <si>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</si>
  <si>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</si>
  <si>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</si>
  <si>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</si>
  <si>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</si>
  <si>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</si>
  <si>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</si>
  <si>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</si>
  <si>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</si>
  <si>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</si>
  <si>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</si>
  <si>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</si>
  <si>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</si>
  <si>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</si>
  <si>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</si>
  <si>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</si>
  <si>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</si>
  <si>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</si>
  <si>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</si>
  <si>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</si>
  <si>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</si>
  <si>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</si>
  <si>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</si>
  <si>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</si>
  <si>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</si>
  <si>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</si>
  <si>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</si>
  <si>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</si>
  <si>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</si>
  <si>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</si>
  <si>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</si>
  <si>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</si>
  <si>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</si>
  <si>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</si>
  <si>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</si>
  <si>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</si>
  <si>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</si>
  <si>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</si>
  <si>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</si>
  <si>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</si>
  <si>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</si>
  <si>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</si>
  <si>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</si>
  <si>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</si>
  <si>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</si>
  <si>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</si>
  <si>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</si>
  <si>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</si>
  <si>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</si>
  <si>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</si>
  <si>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</si>
  <si>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</si>
  <si>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</si>
  <si>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</si>
  <si>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</si>
  <si>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</si>
  <si>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</si>
  <si>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</si>
  <si>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</si>
  <si>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</si>
  <si>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</si>
  <si>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</si>
  <si>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</si>
  <si>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</si>
  <si>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</si>
  <si>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</si>
  <si>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</si>
  <si>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</si>
  <si>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</si>
  <si>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</si>
  <si>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</si>
  <si>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</si>
  <si>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</si>
  <si>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</si>
  <si>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</si>
  <si>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</si>
  <si>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</si>
  <si>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</si>
  <si>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</si>
  <si>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</si>
  <si>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</si>
  <si>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</si>
  <si>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</si>
  <si>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</si>
  <si>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</si>
  <si>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</si>
  <si>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</si>
  <si>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</si>
  <si>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</si>
  <si>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</si>
  <si>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</si>
  <si>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</si>
  <si>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</si>
  <si>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</si>
  <si>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</si>
  <si>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</si>
  <si>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</si>
  <si>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</si>
  <si>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</si>
  <si>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</si>
  <si>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</si>
  <si>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</si>
  <si>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</si>
  <si>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</si>
  <si>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</si>
  <si>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</si>
  <si>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</si>
  <si>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</si>
  <si>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</si>
  <si>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</si>
  <si>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</si>
  <si>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</si>
  <si>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</si>
  <si>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</si>
  <si>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</si>
  <si>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</si>
  <si>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</si>
  <si>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</si>
  <si>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</si>
  <si>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</si>
  <si>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</si>
  <si>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Office of the Privacy Commissioner</t>
  </si>
  <si>
    <t>John Edwards</t>
  </si>
  <si>
    <t>General Manager</t>
  </si>
  <si>
    <t>Sydney</t>
  </si>
  <si>
    <t>Accommodation</t>
  </si>
  <si>
    <t>Wellington</t>
  </si>
  <si>
    <t>Air Fare</t>
  </si>
  <si>
    <t>Auckland</t>
  </si>
  <si>
    <t>Practising Certificate</t>
  </si>
  <si>
    <t>Membership</t>
  </si>
  <si>
    <t>Wgtn</t>
  </si>
  <si>
    <t>Blenheim</t>
  </si>
  <si>
    <t>Taxi</t>
  </si>
  <si>
    <t>DHL Courier of documents from University of Oxford</t>
  </si>
  <si>
    <t>UK</t>
  </si>
  <si>
    <t>Taxi to Wgtn Airport</t>
  </si>
  <si>
    <t>Air Fare to Auckland</t>
  </si>
  <si>
    <t>Taxi to Wgtn Office</t>
  </si>
  <si>
    <t>Air Fare Wgtn to Auckland</t>
  </si>
  <si>
    <t>Taxi to Auck Office</t>
  </si>
  <si>
    <t>Taxi to Auck Airport</t>
  </si>
  <si>
    <t>Taxi Thorndon to Mt Cook Area</t>
  </si>
  <si>
    <t>Taxi Wgtn Airport to Home</t>
  </si>
  <si>
    <t>Taxi Mt Vict to Home</t>
  </si>
  <si>
    <t>Incidentals</t>
  </si>
  <si>
    <t>Singapore</t>
  </si>
  <si>
    <t>Meal</t>
  </si>
  <si>
    <t xml:space="preserve">Lunch </t>
  </si>
  <si>
    <t>GST Exclusive</t>
  </si>
  <si>
    <t>Parking</t>
  </si>
  <si>
    <t>Skybus</t>
  </si>
  <si>
    <t>Food</t>
  </si>
  <si>
    <t>NZ Herald Premium Content</t>
  </si>
  <si>
    <t>Air Fare Change</t>
  </si>
  <si>
    <t>Albania &amp; Sydney</t>
  </si>
  <si>
    <t>Taxi Home to Wgn Airport</t>
  </si>
  <si>
    <t>Taxi Home to Wgtn Airport</t>
  </si>
  <si>
    <t>Taxi Wgtn Airport to Vivian St</t>
  </si>
  <si>
    <t>IAPP Asia Privacy Forum</t>
  </si>
  <si>
    <t>Registration</t>
  </si>
  <si>
    <t>Hire Car</t>
  </si>
  <si>
    <t xml:space="preserve">Transport </t>
  </si>
  <si>
    <t>iphone cover</t>
  </si>
  <si>
    <t>Phone</t>
  </si>
  <si>
    <t>Ireland</t>
  </si>
  <si>
    <t>London</t>
  </si>
  <si>
    <t>eSafety Conference</t>
  </si>
  <si>
    <t>Meeting with Helen Dixon and Senior Management Committee</t>
  </si>
  <si>
    <t>ICDPPC Conference</t>
  </si>
  <si>
    <t>IAPP ANZ Summit</t>
  </si>
  <si>
    <t>Various meetings</t>
  </si>
  <si>
    <t>Air Fare Wgtn to Auck</t>
  </si>
  <si>
    <t>London,Albania,Ireland</t>
  </si>
  <si>
    <t xml:space="preserve">Albania </t>
  </si>
  <si>
    <t>Albania</t>
  </si>
  <si>
    <t>Extra Bags</t>
  </si>
  <si>
    <t>Outreach Visit</t>
  </si>
  <si>
    <t>Kaikohe</t>
  </si>
  <si>
    <t>Air Fare Wgtn to Auck/Kaikohe return</t>
  </si>
  <si>
    <t>Taxi Auck Office to Auck Airport</t>
  </si>
  <si>
    <t>Taxi - Home to Wgtn Airport</t>
  </si>
  <si>
    <t>Taxi- Auck Office to Auck Airport</t>
  </si>
  <si>
    <t>Taxi - Auck Airport to Auck Office</t>
  </si>
  <si>
    <t>Taxi - Wgtn Airport to Home</t>
  </si>
  <si>
    <t>Taxi - Auck Office to Auck Airport</t>
  </si>
  <si>
    <t>Taxi -Wgtn Office to Wgtn Airport</t>
  </si>
  <si>
    <t>Auckland office visit</t>
  </si>
  <si>
    <t>Presenting at Property Management Institute</t>
  </si>
  <si>
    <t>Data protection &amp; Privacy briefing</t>
  </si>
  <si>
    <t>Fraud &amp; Forensic Conference</t>
  </si>
  <si>
    <t>Regulatory Roundtable with Minister Faafoi</t>
  </si>
  <si>
    <t>Outreach visit</t>
  </si>
  <si>
    <t>Presentation at Marketing Law</t>
  </si>
  <si>
    <t>CAANZ Event &amp; Auck Office Visit</t>
  </si>
  <si>
    <t>Research Association - Privacy Act Briefing &amp; Auck Office Visit</t>
  </si>
  <si>
    <t>Professional development at Oxford University</t>
  </si>
  <si>
    <t>Martin Jenkins - Project Team</t>
  </si>
  <si>
    <t>Professional development</t>
  </si>
  <si>
    <t>Day Pass</t>
  </si>
  <si>
    <t>Gift</t>
  </si>
  <si>
    <t>NZ souvenir gift for overseas guest</t>
  </si>
  <si>
    <t>Shangri-La Mactan - Accommodation</t>
  </si>
  <si>
    <t>Shangri La Mactan Lobby Cebu</t>
  </si>
  <si>
    <t>APPA Conference, Philippines</t>
  </si>
  <si>
    <t>Keynote Speaker - Attorney General's Conference Fiji</t>
  </si>
  <si>
    <t>Intercontinental, Meal and incidentals</t>
  </si>
  <si>
    <t>Fiji</t>
  </si>
  <si>
    <t>Philippines</t>
  </si>
  <si>
    <t>Accommodation, Transit Lounge Singapore</t>
  </si>
  <si>
    <t>Business</t>
  </si>
  <si>
    <t>Christchurch</t>
  </si>
  <si>
    <t>Air fare</t>
  </si>
  <si>
    <t>Auckland office visit, internal meetings</t>
  </si>
  <si>
    <t>Accommodation &amp; Food</t>
  </si>
  <si>
    <t>Taxis</t>
  </si>
  <si>
    <t>Airport Parking</t>
  </si>
  <si>
    <t>Skybus airport to city</t>
  </si>
  <si>
    <t>Presentations on 10th and 11th March</t>
  </si>
  <si>
    <t>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</si>
</sst>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0" xfId="0" applyNumberFormat="1" applyFont="1" applyFill="1" applyBorder="1" applyAlignment="1" applyProtection="1">
      <alignment vertical="center" wrapText="1"/>
      <protection locked="0"/>
    </xf>
    <xf numFmtId="164" fontId="15" fillId="10" borderId="0" xfId="0" applyNumberFormat="1" applyFont="1" applyFill="1" applyBorder="1" applyAlignment="1" applyProtection="1">
      <alignment vertical="center" wrapText="1"/>
      <protection locked="0"/>
    </xf>
    <xf numFmtId="0" fontId="0" fillId="10" borderId="0"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10"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opLeftCell="A19" zoomScaleNormal="100" workbookViewId="0">
      <selection activeCell="B11" sqref="B11"/>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2" t="s">
        <v>98</v>
      </c>
      <c r="B1" s="162"/>
      <c r="C1" s="162"/>
      <c r="D1" s="162"/>
      <c r="E1" s="162"/>
      <c r="F1" s="162"/>
      <c r="G1" s="48"/>
      <c r="H1" s="48"/>
      <c r="I1" s="48"/>
      <c r="J1" s="48"/>
      <c r="K1" s="48"/>
    </row>
    <row r="2" spans="1:11" ht="21" customHeight="1" x14ac:dyDescent="0.2">
      <c r="A2" s="4" t="s">
        <v>2</v>
      </c>
      <c r="B2" s="163" t="s">
        <v>168</v>
      </c>
      <c r="C2" s="163"/>
      <c r="D2" s="163"/>
      <c r="E2" s="163"/>
      <c r="F2" s="163"/>
      <c r="G2" s="48"/>
      <c r="H2" s="48"/>
      <c r="I2" s="48"/>
      <c r="J2" s="48"/>
      <c r="K2" s="48"/>
    </row>
    <row r="3" spans="1:11" ht="21" customHeight="1" x14ac:dyDescent="0.2">
      <c r="A3" s="4" t="s">
        <v>99</v>
      </c>
      <c r="B3" s="163" t="s">
        <v>169</v>
      </c>
      <c r="C3" s="163"/>
      <c r="D3" s="163"/>
      <c r="E3" s="163"/>
      <c r="F3" s="163"/>
      <c r="G3" s="48"/>
      <c r="H3" s="48"/>
      <c r="I3" s="48"/>
      <c r="J3" s="48"/>
      <c r="K3" s="48"/>
    </row>
    <row r="4" spans="1:11" ht="21" customHeight="1" x14ac:dyDescent="0.2">
      <c r="A4" s="4" t="s">
        <v>79</v>
      </c>
      <c r="B4" s="164">
        <v>43647</v>
      </c>
      <c r="C4" s="164"/>
      <c r="D4" s="164"/>
      <c r="E4" s="164"/>
      <c r="F4" s="164"/>
      <c r="G4" s="48"/>
      <c r="H4" s="48"/>
      <c r="I4" s="48"/>
      <c r="J4" s="48"/>
      <c r="K4" s="48"/>
    </row>
    <row r="5" spans="1:11" ht="21" customHeight="1" x14ac:dyDescent="0.2">
      <c r="A5" s="4" t="s">
        <v>80</v>
      </c>
      <c r="B5" s="164">
        <v>44012</v>
      </c>
      <c r="C5" s="164"/>
      <c r="D5" s="164"/>
      <c r="E5" s="164"/>
      <c r="F5" s="164"/>
      <c r="G5" s="48"/>
      <c r="H5" s="48"/>
      <c r="I5" s="48"/>
      <c r="J5" s="48"/>
      <c r="K5" s="48"/>
    </row>
    <row r="6" spans="1:11" ht="21" customHeight="1" x14ac:dyDescent="0.2">
      <c r="A6" s="4" t="s">
        <v>104</v>
      </c>
      <c r="B6" s="161" t="str">
        <f>IF(AND(Travel!B7&lt;&gt;A30,Hospitality!B7&lt;&gt;A30,'All other expenses'!B7&lt;&gt;A30,'Gifts and benefits'!B7&lt;&gt;A30),A31,IF(AND(Travel!B7=A30,Hospitality!B7=A30,'All other expenses'!B7=A30,'Gifts and benefits'!B7=A30),A33,A32))</f>
        <v>Data and totals checked on all sheets</v>
      </c>
      <c r="C6" s="161"/>
      <c r="D6" s="161"/>
      <c r="E6" s="161"/>
      <c r="F6" s="161"/>
      <c r="G6" s="36"/>
      <c r="H6" s="48"/>
      <c r="I6" s="48"/>
      <c r="J6" s="48"/>
      <c r="K6" s="48"/>
    </row>
    <row r="7" spans="1:11" ht="21" customHeight="1" x14ac:dyDescent="0.2">
      <c r="A7" s="4" t="s">
        <v>133</v>
      </c>
      <c r="B7" s="160" t="s">
        <v>63</v>
      </c>
      <c r="C7" s="160"/>
      <c r="D7" s="160"/>
      <c r="E7" s="160"/>
      <c r="F7" s="160"/>
      <c r="G7" s="36"/>
      <c r="H7" s="48"/>
      <c r="I7" s="48"/>
      <c r="J7" s="48"/>
      <c r="K7" s="48"/>
    </row>
    <row r="8" spans="1:11" ht="21" customHeight="1" x14ac:dyDescent="0.2">
      <c r="A8" s="4" t="s">
        <v>100</v>
      </c>
      <c r="B8" s="160" t="s">
        <v>170</v>
      </c>
      <c r="C8" s="160"/>
      <c r="D8" s="160"/>
      <c r="E8" s="160"/>
      <c r="F8" s="160"/>
      <c r="G8" s="36"/>
      <c r="H8" s="48"/>
      <c r="I8" s="48"/>
      <c r="J8" s="48"/>
      <c r="K8" s="48"/>
    </row>
    <row r="9" spans="1:11" ht="66.75" customHeight="1" x14ac:dyDescent="0.2">
      <c r="A9" s="159" t="s">
        <v>125</v>
      </c>
      <c r="B9" s="159"/>
      <c r="C9" s="159"/>
      <c r="D9" s="159"/>
      <c r="E9" s="159"/>
      <c r="F9" s="159"/>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30572.49</v>
      </c>
      <c r="C11" s="107" t="str">
        <f>IF(Travel!B6="",A34,Travel!B6)</f>
        <v>Figures include GST (where applicable)</v>
      </c>
      <c r="D11" s="8"/>
      <c r="E11" s="11" t="s">
        <v>95</v>
      </c>
      <c r="F11" s="58">
        <f>'Gifts and benefits'!C18</f>
        <v>0</v>
      </c>
      <c r="G11" s="49"/>
      <c r="H11" s="49"/>
      <c r="I11" s="49"/>
      <c r="J11" s="49"/>
      <c r="K11" s="49"/>
    </row>
    <row r="12" spans="1:11" ht="27.75" customHeight="1" x14ac:dyDescent="0.2">
      <c r="A12" s="11" t="s">
        <v>12</v>
      </c>
      <c r="B12" s="99">
        <f>Hospitality!B20</f>
        <v>201.17000000000002</v>
      </c>
      <c r="C12" s="107" t="str">
        <f>IF(Hospitality!B6="",A34,Hospitality!B6)</f>
        <v>Figures include GST (where applicable)</v>
      </c>
      <c r="D12" s="8"/>
      <c r="E12" s="11" t="s">
        <v>96</v>
      </c>
      <c r="F12" s="58">
        <f>'Gifts and benefits'!C19</f>
        <v>0</v>
      </c>
      <c r="G12" s="49"/>
      <c r="H12" s="49"/>
      <c r="I12" s="49"/>
      <c r="J12" s="49"/>
      <c r="K12" s="49"/>
    </row>
    <row r="13" spans="1:11" ht="27.75" customHeight="1" x14ac:dyDescent="0.2">
      <c r="A13" s="11" t="s">
        <v>30</v>
      </c>
      <c r="B13" s="99">
        <f>'All other expenses'!B22</f>
        <v>1771.4399999999998</v>
      </c>
      <c r="C13" s="107" t="str">
        <f>IF('All other expenses'!B6="",A34,'All other expenses'!B6)</f>
        <v>Figures include GST (where applicable)</v>
      </c>
      <c r="D13" s="8"/>
      <c r="E13" s="11" t="s">
        <v>97</v>
      </c>
      <c r="F13" s="58">
        <f>'Gifts and benefits'!C20</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Travel!B41</f>
        <v>22392.22</v>
      </c>
      <c r="C15" s="109" t="str">
        <f>C11</f>
        <v>Figures include GST (where applicable)</v>
      </c>
      <c r="D15" s="8"/>
      <c r="E15" s="8"/>
      <c r="F15" s="60"/>
      <c r="G15" s="48"/>
      <c r="H15" s="48"/>
      <c r="I15" s="48"/>
      <c r="J15" s="48"/>
      <c r="K15" s="48"/>
    </row>
    <row r="16" spans="1:11" ht="27.75" customHeight="1" x14ac:dyDescent="0.2">
      <c r="A16" s="12" t="s">
        <v>91</v>
      </c>
      <c r="B16" s="101">
        <f>Travel!B114</f>
        <v>8177.2699999999995</v>
      </c>
      <c r="C16" s="109" t="str">
        <f>C11</f>
        <v>Figures include GST (where applicable)</v>
      </c>
      <c r="D16" s="61"/>
      <c r="E16" s="8"/>
      <c r="F16" s="62"/>
      <c r="G16" s="48"/>
      <c r="H16" s="48"/>
      <c r="I16" s="48"/>
      <c r="J16" s="48"/>
      <c r="K16" s="48"/>
    </row>
    <row r="17" spans="1:11" ht="27.75" customHeight="1" x14ac:dyDescent="0.2">
      <c r="A17" s="12" t="s">
        <v>46</v>
      </c>
      <c r="B17" s="101">
        <f>Travel!B123</f>
        <v>3</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COUNT(Travel!B12:B40)</f>
        <v>25</v>
      </c>
      <c r="C54" s="134"/>
      <c r="D54" s="134">
        <f>COUNTIF(Travel!D12:D40,"*")</f>
        <v>25</v>
      </c>
      <c r="E54" s="135"/>
      <c r="F54" s="135" t="b">
        <f>MIN(B54,D54)=MAX(B54,D54)</f>
        <v>1</v>
      </c>
      <c r="G54" s="48"/>
      <c r="H54" s="48"/>
      <c r="I54" s="48"/>
      <c r="J54" s="48"/>
      <c r="K54" s="48"/>
    </row>
    <row r="55" spans="1:11" hidden="1" x14ac:dyDescent="0.2">
      <c r="A55" s="144" t="s">
        <v>111</v>
      </c>
      <c r="B55" s="134">
        <f>COUNT(Travel!B45:B113)</f>
        <v>62</v>
      </c>
      <c r="C55" s="134"/>
      <c r="D55" s="134">
        <f>COUNTIF(Travel!D45:D113,"*")</f>
        <v>62</v>
      </c>
      <c r="E55" s="135"/>
      <c r="F55" s="135" t="b">
        <f>MIN(B55,D55)=MAX(B55,D55)</f>
        <v>1</v>
      </c>
    </row>
    <row r="56" spans="1:11" hidden="1" x14ac:dyDescent="0.2">
      <c r="A56" s="145"/>
      <c r="B56" s="134">
        <f>COUNT(Travel!B118:B122)</f>
        <v>1</v>
      </c>
      <c r="C56" s="134"/>
      <c r="D56" s="134">
        <f>COUNTIF(Travel!D118:D122,"*")</f>
        <v>1</v>
      </c>
      <c r="E56" s="135"/>
      <c r="F56" s="135" t="b">
        <f>MIN(B56,D56)=MAX(B56,D56)</f>
        <v>1</v>
      </c>
    </row>
    <row r="57" spans="1:11" hidden="1" x14ac:dyDescent="0.2">
      <c r="A57" s="146" t="s">
        <v>109</v>
      </c>
      <c r="B57" s="136">
        <f>COUNT(Hospitality!B11:B19)</f>
        <v>2</v>
      </c>
      <c r="C57" s="136"/>
      <c r="D57" s="136">
        <f>COUNTIF(Hospitality!D11:D19,"*")</f>
        <v>2</v>
      </c>
      <c r="E57" s="137"/>
      <c r="F57" s="137" t="b">
        <f>MIN(B57,D57)=MAX(B57,D57)</f>
        <v>1</v>
      </c>
    </row>
    <row r="58" spans="1:11" hidden="1" x14ac:dyDescent="0.2">
      <c r="A58" s="147" t="s">
        <v>110</v>
      </c>
      <c r="B58" s="135">
        <f>COUNT('All other expenses'!B11:B21)</f>
        <v>4</v>
      </c>
      <c r="C58" s="135"/>
      <c r="D58" s="135">
        <f>COUNTIF('All other expenses'!D11:D21,"*")</f>
        <v>4</v>
      </c>
      <c r="E58" s="135"/>
      <c r="F58" s="135" t="b">
        <f>MIN(B58,D58)=MAX(B58,D58)</f>
        <v>1</v>
      </c>
    </row>
    <row r="59" spans="1:11" hidden="1" x14ac:dyDescent="0.2">
      <c r="A59" s="146" t="s">
        <v>108</v>
      </c>
      <c r="B59" s="136">
        <f>COUNTIF('Gifts and benefits'!B11:B17,"*")</f>
        <v>0</v>
      </c>
      <c r="C59" s="136">
        <f>COUNTIF('Gifts and benefits'!C11:C17,"*")</f>
        <v>0</v>
      </c>
      <c r="D59" s="136"/>
      <c r="E59" s="136">
        <f>COUNTA('Gifts and benefits'!E11:E17)</f>
        <v>0</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401"/>
  <sheetViews>
    <sheetView topLeftCell="A117" zoomScaleNormal="100" workbookViewId="0">
      <selection activeCell="C123" sqref="C12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2" t="s">
        <v>6</v>
      </c>
      <c r="B1" s="162"/>
      <c r="C1" s="162"/>
      <c r="D1" s="162"/>
      <c r="E1" s="162"/>
      <c r="F1" s="48"/>
    </row>
    <row r="2" spans="1:6" ht="21" customHeight="1" x14ac:dyDescent="0.2">
      <c r="A2" s="4" t="s">
        <v>2</v>
      </c>
      <c r="B2" s="165" t="str">
        <f>'Summary and sign-off'!B2:F2</f>
        <v>Office of the Privacy Commissioner</v>
      </c>
      <c r="C2" s="165"/>
      <c r="D2" s="165"/>
      <c r="E2" s="165"/>
      <c r="F2" s="48"/>
    </row>
    <row r="3" spans="1:6" ht="21" customHeight="1" x14ac:dyDescent="0.2">
      <c r="A3" s="4" t="s">
        <v>3</v>
      </c>
      <c r="B3" s="165" t="str">
        <f>'Summary and sign-off'!B3:F3</f>
        <v>John Edwards</v>
      </c>
      <c r="C3" s="165"/>
      <c r="D3" s="165"/>
      <c r="E3" s="165"/>
      <c r="F3" s="48"/>
    </row>
    <row r="4" spans="1:6" ht="21" customHeight="1" x14ac:dyDescent="0.2">
      <c r="A4" s="4" t="s">
        <v>77</v>
      </c>
      <c r="B4" s="165">
        <f>'Summary and sign-off'!B4:F4</f>
        <v>43647</v>
      </c>
      <c r="C4" s="165"/>
      <c r="D4" s="165"/>
      <c r="E4" s="165"/>
      <c r="F4" s="48"/>
    </row>
    <row r="5" spans="1:6" ht="21" customHeight="1" x14ac:dyDescent="0.2">
      <c r="A5" s="4" t="s">
        <v>78</v>
      </c>
      <c r="B5" s="165">
        <f>'Summary and sign-off'!B5:F5</f>
        <v>44012</v>
      </c>
      <c r="C5" s="165"/>
      <c r="D5" s="165"/>
      <c r="E5" s="165"/>
      <c r="F5" s="48"/>
    </row>
    <row r="6" spans="1:6" ht="21" customHeight="1" x14ac:dyDescent="0.2">
      <c r="A6" s="4" t="s">
        <v>29</v>
      </c>
      <c r="B6" s="160" t="s">
        <v>64</v>
      </c>
      <c r="C6" s="160"/>
      <c r="D6" s="160"/>
      <c r="E6" s="160"/>
      <c r="F6" s="48"/>
    </row>
    <row r="7" spans="1:6" ht="21" customHeight="1" x14ac:dyDescent="0.2">
      <c r="A7" s="4" t="s">
        <v>104</v>
      </c>
      <c r="B7" s="160" t="s">
        <v>116</v>
      </c>
      <c r="C7" s="160"/>
      <c r="D7" s="160"/>
      <c r="E7" s="160"/>
      <c r="F7" s="48"/>
    </row>
    <row r="8" spans="1:6" ht="36" customHeight="1" x14ac:dyDescent="0.2">
      <c r="A8" s="168" t="s">
        <v>4</v>
      </c>
      <c r="B8" s="169"/>
      <c r="C8" s="169"/>
      <c r="D8" s="169"/>
      <c r="E8" s="169"/>
      <c r="F8" s="24"/>
    </row>
    <row r="9" spans="1:6" ht="36" customHeight="1" x14ac:dyDescent="0.2">
      <c r="A9" s="170" t="s">
        <v>142</v>
      </c>
      <c r="B9" s="171"/>
      <c r="C9" s="171"/>
      <c r="D9" s="171"/>
      <c r="E9" s="171"/>
      <c r="F9" s="24"/>
    </row>
    <row r="10" spans="1:6" ht="24.75" customHeight="1" x14ac:dyDescent="0.2">
      <c r="A10" s="167" t="s">
        <v>143</v>
      </c>
      <c r="B10" s="172"/>
      <c r="C10" s="167"/>
      <c r="D10" s="167"/>
      <c r="E10" s="167"/>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v>43647</v>
      </c>
      <c r="B13" s="111">
        <v>46.1</v>
      </c>
      <c r="C13" s="112" t="s">
        <v>243</v>
      </c>
      <c r="D13" s="112" t="s">
        <v>190</v>
      </c>
      <c r="E13" s="113" t="s">
        <v>173</v>
      </c>
      <c r="F13" s="1"/>
    </row>
    <row r="14" spans="1:6" s="89" customFormat="1" x14ac:dyDescent="0.2">
      <c r="A14" s="114">
        <v>43661</v>
      </c>
      <c r="B14" s="111">
        <v>33.700000000000003</v>
      </c>
      <c r="C14" s="112" t="s">
        <v>206</v>
      </c>
      <c r="D14" s="112" t="s">
        <v>180</v>
      </c>
      <c r="E14" s="113" t="s">
        <v>173</v>
      </c>
      <c r="F14" s="1"/>
    </row>
    <row r="15" spans="1:6" s="89" customFormat="1" x14ac:dyDescent="0.2">
      <c r="A15" s="114">
        <v>43663</v>
      </c>
      <c r="B15" s="111">
        <v>61.34</v>
      </c>
      <c r="C15" s="112" t="s">
        <v>206</v>
      </c>
      <c r="D15" s="112" t="s">
        <v>192</v>
      </c>
      <c r="E15" s="113" t="s">
        <v>193</v>
      </c>
      <c r="F15" s="1"/>
    </row>
    <row r="16" spans="1:6" s="89" customFormat="1" x14ac:dyDescent="0.2">
      <c r="A16" s="114">
        <v>43661</v>
      </c>
      <c r="B16" s="111">
        <v>341.93</v>
      </c>
      <c r="C16" s="112" t="s">
        <v>206</v>
      </c>
      <c r="D16" s="112" t="s">
        <v>207</v>
      </c>
      <c r="E16" s="113" t="s">
        <v>193</v>
      </c>
      <c r="F16" s="1"/>
    </row>
    <row r="17" spans="1:6" s="89" customFormat="1" x14ac:dyDescent="0.2">
      <c r="A17" s="114">
        <v>43664</v>
      </c>
      <c r="B17" s="111">
        <v>579.54999999999995</v>
      </c>
      <c r="C17" s="112" t="s">
        <v>206</v>
      </c>
      <c r="D17" s="112" t="s">
        <v>172</v>
      </c>
      <c r="E17" s="113" t="s">
        <v>193</v>
      </c>
      <c r="F17" s="1"/>
    </row>
    <row r="18" spans="1:6" s="89" customFormat="1" x14ac:dyDescent="0.2">
      <c r="A18" s="114">
        <v>43719</v>
      </c>
      <c r="B18" s="111">
        <v>32.700000000000003</v>
      </c>
      <c r="C18" s="112" t="s">
        <v>214</v>
      </c>
      <c r="D18" s="112" t="s">
        <v>204</v>
      </c>
      <c r="E18" s="113" t="s">
        <v>173</v>
      </c>
      <c r="F18" s="1"/>
    </row>
    <row r="19" spans="1:6" s="89" customFormat="1" x14ac:dyDescent="0.2">
      <c r="A19" s="114">
        <v>43719</v>
      </c>
      <c r="B19" s="111">
        <v>565.13</v>
      </c>
      <c r="C19" s="112" t="s">
        <v>214</v>
      </c>
      <c r="D19" s="112" t="s">
        <v>174</v>
      </c>
      <c r="E19" s="112" t="s">
        <v>171</v>
      </c>
      <c r="F19" s="1"/>
    </row>
    <row r="20" spans="1:6" s="89" customFormat="1" x14ac:dyDescent="0.2">
      <c r="A20" s="114">
        <v>43719</v>
      </c>
      <c r="B20" s="111">
        <v>74.72</v>
      </c>
      <c r="C20" s="112" t="s">
        <v>214</v>
      </c>
      <c r="D20" s="112" t="s">
        <v>209</v>
      </c>
      <c r="E20" s="112" t="s">
        <v>171</v>
      </c>
      <c r="F20" s="1"/>
    </row>
    <row r="21" spans="1:6" s="89" customFormat="1" x14ac:dyDescent="0.2">
      <c r="A21" s="114">
        <v>43751</v>
      </c>
      <c r="B21" s="111">
        <v>6990.36</v>
      </c>
      <c r="C21" s="112" t="s">
        <v>216</v>
      </c>
      <c r="D21" s="112" t="s">
        <v>174</v>
      </c>
      <c r="E21" s="112" t="s">
        <v>202</v>
      </c>
      <c r="F21" s="1"/>
    </row>
    <row r="22" spans="1:6" s="89" customFormat="1" x14ac:dyDescent="0.2">
      <c r="A22" s="114">
        <v>43751</v>
      </c>
      <c r="B22" s="111">
        <v>42.7</v>
      </c>
      <c r="C22" s="112" t="s">
        <v>216</v>
      </c>
      <c r="D22" s="112" t="s">
        <v>223</v>
      </c>
      <c r="E22" s="112" t="s">
        <v>222</v>
      </c>
      <c r="F22" s="1"/>
    </row>
    <row r="23" spans="1:6" s="89" customFormat="1" x14ac:dyDescent="0.2">
      <c r="A23" s="114">
        <v>43752</v>
      </c>
      <c r="B23" s="111">
        <v>318.04000000000002</v>
      </c>
      <c r="C23" s="112" t="s">
        <v>215</v>
      </c>
      <c r="D23" s="112" t="s">
        <v>172</v>
      </c>
      <c r="E23" s="112" t="s">
        <v>212</v>
      </c>
      <c r="F23" s="1"/>
    </row>
    <row r="24" spans="1:6" s="89" customFormat="1" x14ac:dyDescent="0.2">
      <c r="A24" s="114">
        <v>43752</v>
      </c>
      <c r="B24" s="111">
        <v>1030.3900000000001</v>
      </c>
      <c r="C24" s="112" t="s">
        <v>216</v>
      </c>
      <c r="D24" s="112" t="s">
        <v>192</v>
      </c>
      <c r="E24" s="112" t="s">
        <v>220</v>
      </c>
      <c r="F24" s="1"/>
    </row>
    <row r="25" spans="1:6" s="89" customFormat="1" x14ac:dyDescent="0.2">
      <c r="A25" s="114">
        <v>43753</v>
      </c>
      <c r="B25" s="111">
        <v>2070.7199999999998</v>
      </c>
      <c r="C25" s="112" t="s">
        <v>218</v>
      </c>
      <c r="D25" s="112" t="s">
        <v>172</v>
      </c>
      <c r="E25" s="112" t="s">
        <v>213</v>
      </c>
      <c r="F25" s="1"/>
    </row>
    <row r="26" spans="1:6" s="89" customFormat="1" x14ac:dyDescent="0.2">
      <c r="A26" s="114">
        <v>43763</v>
      </c>
      <c r="B26" s="111">
        <v>1132.21</v>
      </c>
      <c r="C26" s="112" t="s">
        <v>216</v>
      </c>
      <c r="D26" s="112" t="s">
        <v>172</v>
      </c>
      <c r="E26" s="112" t="s">
        <v>221</v>
      </c>
      <c r="F26" s="1"/>
    </row>
    <row r="27" spans="1:6" s="89" customFormat="1" x14ac:dyDescent="0.2">
      <c r="A27" s="114">
        <v>43763</v>
      </c>
      <c r="B27" s="111">
        <v>518.9</v>
      </c>
      <c r="C27" s="112" t="s">
        <v>216</v>
      </c>
      <c r="D27" s="112" t="s">
        <v>172</v>
      </c>
      <c r="E27" s="112" t="s">
        <v>213</v>
      </c>
      <c r="F27" s="1"/>
    </row>
    <row r="28" spans="1:6" s="89" customFormat="1" x14ac:dyDescent="0.2">
      <c r="A28" s="114">
        <v>43772</v>
      </c>
      <c r="B28" s="111">
        <v>403.32</v>
      </c>
      <c r="C28" s="112" t="s">
        <v>217</v>
      </c>
      <c r="D28" s="112" t="s">
        <v>174</v>
      </c>
      <c r="E28" s="112" t="s">
        <v>171</v>
      </c>
      <c r="F28" s="1"/>
    </row>
    <row r="29" spans="1:6" s="89" customFormat="1" ht="13.5" customHeight="1" x14ac:dyDescent="0.2">
      <c r="A29" s="114">
        <v>43769</v>
      </c>
      <c r="B29" s="111">
        <v>230.3</v>
      </c>
      <c r="C29" s="112" t="s">
        <v>217</v>
      </c>
      <c r="D29" s="112" t="s">
        <v>201</v>
      </c>
      <c r="E29" s="112" t="s">
        <v>171</v>
      </c>
      <c r="F29" s="1"/>
    </row>
    <row r="30" spans="1:6" s="89" customFormat="1" x14ac:dyDescent="0.2">
      <c r="A30" s="114">
        <v>43769</v>
      </c>
      <c r="B30" s="111">
        <v>87.81</v>
      </c>
      <c r="C30" s="112" t="s">
        <v>217</v>
      </c>
      <c r="D30" s="112" t="s">
        <v>192</v>
      </c>
      <c r="E30" s="113" t="s">
        <v>171</v>
      </c>
      <c r="F30" s="1"/>
    </row>
    <row r="31" spans="1:6" s="89" customFormat="1" x14ac:dyDescent="0.2">
      <c r="A31" s="114">
        <v>43770</v>
      </c>
      <c r="B31" s="111">
        <v>28.9</v>
      </c>
      <c r="C31" s="112" t="s">
        <v>217</v>
      </c>
      <c r="D31" s="112" t="s">
        <v>190</v>
      </c>
      <c r="E31" s="113" t="s">
        <v>173</v>
      </c>
      <c r="F31" s="1"/>
    </row>
    <row r="32" spans="1:6" s="89" customFormat="1" x14ac:dyDescent="0.2">
      <c r="A32" s="114">
        <v>43799</v>
      </c>
      <c r="B32" s="111">
        <v>6207.78</v>
      </c>
      <c r="C32" s="112" t="s">
        <v>251</v>
      </c>
      <c r="D32" s="112" t="s">
        <v>174</v>
      </c>
      <c r="E32" s="113" t="s">
        <v>255</v>
      </c>
      <c r="F32" s="1"/>
    </row>
    <row r="33" spans="1:6" s="89" customFormat="1" x14ac:dyDescent="0.2">
      <c r="A33" s="114">
        <v>43799</v>
      </c>
      <c r="B33" s="111">
        <v>40.6</v>
      </c>
      <c r="C33" s="112" t="s">
        <v>251</v>
      </c>
      <c r="D33" s="112" t="s">
        <v>228</v>
      </c>
      <c r="E33" s="113" t="s">
        <v>173</v>
      </c>
      <c r="F33" s="1"/>
    </row>
    <row r="34" spans="1:6" s="89" customFormat="1" x14ac:dyDescent="0.2">
      <c r="A34" s="114">
        <v>43800</v>
      </c>
      <c r="B34" s="111">
        <v>267.24</v>
      </c>
      <c r="C34" s="112" t="s">
        <v>251</v>
      </c>
      <c r="D34" s="112" t="s">
        <v>256</v>
      </c>
      <c r="E34" s="113" t="s">
        <v>193</v>
      </c>
      <c r="F34" s="1"/>
    </row>
    <row r="35" spans="1:6" s="89" customFormat="1" x14ac:dyDescent="0.2">
      <c r="A35" s="114">
        <v>43803</v>
      </c>
      <c r="B35" s="111">
        <v>51.97</v>
      </c>
      <c r="C35" s="112" t="s">
        <v>251</v>
      </c>
      <c r="D35" s="112" t="s">
        <v>250</v>
      </c>
      <c r="E35" s="113" t="s">
        <v>255</v>
      </c>
      <c r="F35" s="1"/>
    </row>
    <row r="36" spans="1:6" s="89" customFormat="1" x14ac:dyDescent="0.2">
      <c r="A36" s="114">
        <v>43803</v>
      </c>
      <c r="B36" s="111">
        <v>1136.54</v>
      </c>
      <c r="C36" s="112" t="s">
        <v>251</v>
      </c>
      <c r="D36" s="112" t="s">
        <v>249</v>
      </c>
      <c r="E36" s="113" t="s">
        <v>255</v>
      </c>
      <c r="F36" s="1"/>
    </row>
    <row r="37" spans="1:6" s="89" customFormat="1" x14ac:dyDescent="0.2">
      <c r="A37" s="114">
        <v>43805</v>
      </c>
      <c r="B37" s="111">
        <v>99.27</v>
      </c>
      <c r="C37" s="112" t="s">
        <v>252</v>
      </c>
      <c r="D37" s="112" t="s">
        <v>253</v>
      </c>
      <c r="E37" s="113" t="s">
        <v>254</v>
      </c>
      <c r="F37" s="1"/>
    </row>
    <row r="38" spans="1:6" s="89" customFormat="1" x14ac:dyDescent="0.2">
      <c r="A38" s="114"/>
      <c r="B38" s="111"/>
      <c r="C38" s="112"/>
      <c r="D38" s="112"/>
      <c r="E38" s="113"/>
      <c r="F38" s="1"/>
    </row>
    <row r="39" spans="1:6" s="89" customFormat="1" x14ac:dyDescent="0.2">
      <c r="A39" s="110"/>
      <c r="B39" s="111"/>
      <c r="C39" s="112"/>
      <c r="D39" s="112"/>
      <c r="E39" s="113"/>
      <c r="F39" s="1"/>
    </row>
    <row r="40" spans="1:6" s="89" customFormat="1" hidden="1" x14ac:dyDescent="0.2">
      <c r="A40" s="124"/>
      <c r="B40" s="125"/>
      <c r="C40" s="126"/>
      <c r="D40" s="126"/>
      <c r="E40" s="127"/>
      <c r="F40" s="1"/>
    </row>
    <row r="41" spans="1:6" ht="19.5" customHeight="1" x14ac:dyDescent="0.2">
      <c r="A41" s="128" t="s">
        <v>154</v>
      </c>
      <c r="B41" s="129">
        <f>SUM(B12:B40)</f>
        <v>22392.22</v>
      </c>
      <c r="C41" s="130" t="str">
        <f>IF(SUBTOTAL(3,B12:B40)=SUBTOTAL(103,B12:B40),'Summary and sign-off'!$A$47,'Summary and sign-off'!$A$48)</f>
        <v>Check - there are no hidden rows with data</v>
      </c>
      <c r="D41" s="166" t="str">
        <f>IF('Summary and sign-off'!F54='Summary and sign-off'!F53,'Summary and sign-off'!A50,'Summary and sign-off'!A49)</f>
        <v>Check - each entry provides sufficient information</v>
      </c>
      <c r="E41" s="166"/>
      <c r="F41" s="48"/>
    </row>
    <row r="42" spans="1:6" ht="10.5" customHeight="1" x14ac:dyDescent="0.2">
      <c r="A42" s="29"/>
      <c r="B42" s="24"/>
      <c r="C42" s="29"/>
      <c r="D42" s="29"/>
      <c r="E42" s="29"/>
      <c r="F42" s="29"/>
    </row>
    <row r="43" spans="1:6" ht="24.75" customHeight="1" x14ac:dyDescent="0.2">
      <c r="A43" s="167" t="s">
        <v>92</v>
      </c>
      <c r="B43" s="167"/>
      <c r="C43" s="167"/>
      <c r="D43" s="167"/>
      <c r="E43" s="167"/>
      <c r="F43" s="49"/>
    </row>
    <row r="44" spans="1:6" ht="27" customHeight="1" x14ac:dyDescent="0.2">
      <c r="A44" s="37" t="s">
        <v>49</v>
      </c>
      <c r="B44" s="37" t="s">
        <v>31</v>
      </c>
      <c r="C44" s="37" t="s">
        <v>146</v>
      </c>
      <c r="D44" s="37" t="s">
        <v>102</v>
      </c>
      <c r="E44" s="37" t="s">
        <v>76</v>
      </c>
      <c r="F44" s="50"/>
    </row>
    <row r="45" spans="1:6" s="89" customFormat="1" hidden="1" x14ac:dyDescent="0.2">
      <c r="A45" s="114"/>
      <c r="B45" s="111"/>
      <c r="C45" s="112"/>
      <c r="D45" s="112"/>
      <c r="E45" s="113"/>
      <c r="F45" s="1"/>
    </row>
    <row r="46" spans="1:6" s="89" customFormat="1" x14ac:dyDescent="0.2">
      <c r="A46" s="114"/>
      <c r="B46" s="111"/>
      <c r="C46" s="112"/>
      <c r="D46" s="112"/>
      <c r="E46" s="113"/>
      <c r="F46" s="1"/>
    </row>
    <row r="47" spans="1:6" s="89" customFormat="1" x14ac:dyDescent="0.2"/>
    <row r="48" spans="1:6" s="89" customFormat="1" x14ac:dyDescent="0.2">
      <c r="A48" s="114">
        <v>43671</v>
      </c>
      <c r="B48" s="111">
        <v>433.4</v>
      </c>
      <c r="C48" s="112" t="s">
        <v>234</v>
      </c>
      <c r="D48" s="112" t="s">
        <v>184</v>
      </c>
      <c r="E48" s="112" t="s">
        <v>175</v>
      </c>
      <c r="F48" s="1"/>
    </row>
    <row r="49" spans="1:6" s="89" customFormat="1" x14ac:dyDescent="0.2">
      <c r="A49" s="114">
        <v>43671</v>
      </c>
      <c r="B49" s="111">
        <v>190</v>
      </c>
      <c r="C49" s="112" t="s">
        <v>234</v>
      </c>
      <c r="D49" s="112" t="s">
        <v>172</v>
      </c>
      <c r="E49" s="113" t="s">
        <v>175</v>
      </c>
      <c r="F49" s="1"/>
    </row>
    <row r="50" spans="1:6" s="89" customFormat="1" x14ac:dyDescent="0.2">
      <c r="A50" s="114">
        <v>43671</v>
      </c>
      <c r="B50" s="111">
        <v>35.1</v>
      </c>
      <c r="C50" s="112" t="s">
        <v>234</v>
      </c>
      <c r="D50" s="112" t="s">
        <v>183</v>
      </c>
      <c r="E50" s="113" t="s">
        <v>173</v>
      </c>
      <c r="F50" s="1"/>
    </row>
    <row r="51" spans="1:6" s="89" customFormat="1" x14ac:dyDescent="0.2">
      <c r="A51" s="114">
        <v>43671</v>
      </c>
      <c r="B51" s="111">
        <v>83</v>
      </c>
      <c r="C51" s="112" t="s">
        <v>234</v>
      </c>
      <c r="D51" s="112" t="s">
        <v>187</v>
      </c>
      <c r="E51" s="113" t="s">
        <v>175</v>
      </c>
      <c r="F51" s="1"/>
    </row>
    <row r="52" spans="1:6" s="89" customFormat="1" x14ac:dyDescent="0.2">
      <c r="A52" s="114">
        <v>43672</v>
      </c>
      <c r="B52" s="111">
        <v>83.4</v>
      </c>
      <c r="C52" s="112" t="s">
        <v>234</v>
      </c>
      <c r="D52" s="112" t="s">
        <v>188</v>
      </c>
      <c r="E52" s="113" t="s">
        <v>175</v>
      </c>
      <c r="F52" s="1"/>
    </row>
    <row r="53" spans="1:6" s="89" customFormat="1" x14ac:dyDescent="0.2">
      <c r="A53" s="114">
        <v>43672</v>
      </c>
      <c r="B53" s="111">
        <v>21.2</v>
      </c>
      <c r="C53" s="112" t="s">
        <v>234</v>
      </c>
      <c r="D53" s="112" t="s">
        <v>194</v>
      </c>
      <c r="E53" s="113" t="s">
        <v>175</v>
      </c>
      <c r="F53" s="1"/>
    </row>
    <row r="54" spans="1:6" s="89" customFormat="1" x14ac:dyDescent="0.2">
      <c r="A54" s="114">
        <v>43692</v>
      </c>
      <c r="B54" s="111">
        <v>2.75</v>
      </c>
      <c r="C54" s="112"/>
      <c r="D54" s="112" t="s">
        <v>197</v>
      </c>
      <c r="E54" s="113" t="s">
        <v>173</v>
      </c>
      <c r="F54" s="1"/>
    </row>
    <row r="55" spans="1:6" s="89" customFormat="1" x14ac:dyDescent="0.2"/>
    <row r="56" spans="1:6" s="89" customFormat="1" x14ac:dyDescent="0.2">
      <c r="A56" s="114">
        <v>43699</v>
      </c>
      <c r="B56" s="111">
        <v>554</v>
      </c>
      <c r="C56" s="112" t="s">
        <v>235</v>
      </c>
      <c r="D56" s="112" t="s">
        <v>184</v>
      </c>
      <c r="E56" s="113" t="s">
        <v>175</v>
      </c>
      <c r="F56" s="1"/>
    </row>
    <row r="57" spans="1:6" s="89" customFormat="1" x14ac:dyDescent="0.2">
      <c r="A57" s="114">
        <v>43699</v>
      </c>
      <c r="B57" s="111">
        <v>38.299999999999997</v>
      </c>
      <c r="C57" s="112" t="s">
        <v>235</v>
      </c>
      <c r="D57" s="112" t="s">
        <v>183</v>
      </c>
      <c r="E57" s="113" t="s">
        <v>173</v>
      </c>
      <c r="F57" s="1"/>
    </row>
    <row r="58" spans="1:6" s="89" customFormat="1" x14ac:dyDescent="0.2">
      <c r="A58" s="114">
        <v>43699</v>
      </c>
      <c r="B58" s="111">
        <v>35.1</v>
      </c>
      <c r="C58" s="112" t="s">
        <v>235</v>
      </c>
      <c r="D58" s="112" t="s">
        <v>185</v>
      </c>
      <c r="E58" s="113" t="s">
        <v>173</v>
      </c>
      <c r="F58" s="1"/>
    </row>
    <row r="59" spans="1:6" s="89" customFormat="1" x14ac:dyDescent="0.2">
      <c r="A59" s="114">
        <v>43703</v>
      </c>
      <c r="B59" s="111">
        <v>11.5</v>
      </c>
      <c r="C59" s="112" t="s">
        <v>235</v>
      </c>
      <c r="D59" s="112" t="s">
        <v>191</v>
      </c>
      <c r="E59" s="113" t="s">
        <v>173</v>
      </c>
      <c r="F59" s="1"/>
    </row>
    <row r="60" spans="1:6" s="89" customFormat="1" x14ac:dyDescent="0.2">
      <c r="A60" s="114">
        <v>43704</v>
      </c>
      <c r="B60" s="111">
        <v>17.600000000000001</v>
      </c>
      <c r="C60" s="112" t="s">
        <v>257</v>
      </c>
      <c r="D60" s="112" t="s">
        <v>189</v>
      </c>
      <c r="E60" s="113" t="s">
        <v>173</v>
      </c>
      <c r="F60" s="1"/>
    </row>
    <row r="61" spans="1:6" s="89" customFormat="1" x14ac:dyDescent="0.2">
      <c r="A61" s="114">
        <v>43705</v>
      </c>
      <c r="B61" s="111">
        <v>33.9</v>
      </c>
      <c r="C61" s="112" t="s">
        <v>236</v>
      </c>
      <c r="D61" s="112" t="s">
        <v>183</v>
      </c>
      <c r="E61" s="113" t="s">
        <v>173</v>
      </c>
      <c r="F61" s="1"/>
    </row>
    <row r="62" spans="1:6" s="89" customFormat="1" x14ac:dyDescent="0.2">
      <c r="A62" s="114">
        <v>43705</v>
      </c>
      <c r="B62" s="111">
        <v>74.5</v>
      </c>
      <c r="C62" s="112" t="s">
        <v>236</v>
      </c>
      <c r="D62" s="112" t="s">
        <v>194</v>
      </c>
      <c r="E62" s="113" t="s">
        <v>175</v>
      </c>
      <c r="F62" s="1"/>
    </row>
    <row r="63" spans="1:6" s="89" customFormat="1" x14ac:dyDescent="0.2">
      <c r="A63" s="114">
        <v>43705</v>
      </c>
      <c r="B63" s="111">
        <v>52.21</v>
      </c>
      <c r="C63" s="112" t="s">
        <v>236</v>
      </c>
      <c r="D63" s="112" t="s">
        <v>201</v>
      </c>
      <c r="E63" s="113" t="s">
        <v>175</v>
      </c>
      <c r="F63" s="1"/>
    </row>
    <row r="64" spans="1:6" s="89" customFormat="1" ht="12" customHeight="1" x14ac:dyDescent="0.2">
      <c r="A64" s="114">
        <v>43705</v>
      </c>
      <c r="B64" s="111">
        <v>74.5</v>
      </c>
      <c r="C64" s="112" t="s">
        <v>236</v>
      </c>
      <c r="D64" s="112" t="s">
        <v>198</v>
      </c>
      <c r="E64" s="113" t="s">
        <v>175</v>
      </c>
      <c r="F64" s="1"/>
    </row>
    <row r="65" spans="1:6" s="89" customFormat="1" ht="12" customHeight="1" x14ac:dyDescent="0.2">
      <c r="A65" s="114">
        <v>43706</v>
      </c>
      <c r="B65" s="111">
        <v>18.3</v>
      </c>
      <c r="C65" s="112" t="s">
        <v>236</v>
      </c>
      <c r="D65" s="112" t="s">
        <v>194</v>
      </c>
      <c r="E65" s="113" t="s">
        <v>175</v>
      </c>
      <c r="F65" s="1"/>
    </row>
    <row r="66" spans="1:6" s="89" customFormat="1" x14ac:dyDescent="0.2">
      <c r="A66" s="114">
        <v>43706</v>
      </c>
      <c r="B66" s="111">
        <v>81.8</v>
      </c>
      <c r="C66" s="112" t="s">
        <v>236</v>
      </c>
      <c r="D66" s="112" t="s">
        <v>188</v>
      </c>
      <c r="E66" s="113" t="s">
        <v>175</v>
      </c>
      <c r="F66" s="1"/>
    </row>
    <row r="67" spans="1:6" s="89" customFormat="1" x14ac:dyDescent="0.2">
      <c r="A67" s="114">
        <v>43706</v>
      </c>
      <c r="B67" s="111">
        <v>29.6</v>
      </c>
      <c r="C67" s="112" t="s">
        <v>236</v>
      </c>
      <c r="D67" s="112" t="s">
        <v>190</v>
      </c>
      <c r="E67" s="113" t="s">
        <v>173</v>
      </c>
      <c r="F67" s="1"/>
    </row>
    <row r="68" spans="1:6" s="89" customFormat="1" x14ac:dyDescent="0.2">
      <c r="A68" s="114">
        <v>43710</v>
      </c>
      <c r="B68" s="111">
        <v>23</v>
      </c>
      <c r="C68" s="112" t="s">
        <v>237</v>
      </c>
      <c r="D68" s="112" t="s">
        <v>199</v>
      </c>
      <c r="E68" s="113" t="s">
        <v>175</v>
      </c>
      <c r="F68" s="1"/>
    </row>
    <row r="69" spans="1:6" s="89" customFormat="1" x14ac:dyDescent="0.2">
      <c r="A69" s="114">
        <v>43710</v>
      </c>
      <c r="B69" s="111">
        <v>42</v>
      </c>
      <c r="C69" s="112" t="s">
        <v>237</v>
      </c>
      <c r="D69" s="112" t="s">
        <v>203</v>
      </c>
      <c r="E69" s="113" t="s">
        <v>173</v>
      </c>
      <c r="F69" s="1"/>
    </row>
    <row r="70" spans="1:6" s="89" customFormat="1" x14ac:dyDescent="0.2">
      <c r="A70" s="114">
        <v>43711</v>
      </c>
      <c r="B70" s="111">
        <v>10</v>
      </c>
      <c r="C70" s="112" t="s">
        <v>237</v>
      </c>
      <c r="D70" s="112" t="s">
        <v>200</v>
      </c>
      <c r="E70" s="113" t="s">
        <v>175</v>
      </c>
      <c r="F70" s="1"/>
    </row>
    <row r="71" spans="1:6" s="89" customFormat="1" x14ac:dyDescent="0.2">
      <c r="A71" s="114">
        <v>43711</v>
      </c>
      <c r="B71" s="111">
        <v>34.6</v>
      </c>
      <c r="C71" s="112" t="s">
        <v>237</v>
      </c>
      <c r="D71" s="112" t="s">
        <v>190</v>
      </c>
      <c r="E71" s="113" t="s">
        <v>173</v>
      </c>
      <c r="F71" s="1"/>
    </row>
    <row r="72" spans="1:6" s="89" customFormat="1" x14ac:dyDescent="0.2">
      <c r="A72" s="114">
        <v>43713</v>
      </c>
      <c r="B72" s="111">
        <v>314</v>
      </c>
      <c r="C72" s="112" t="s">
        <v>238</v>
      </c>
      <c r="D72" s="112" t="s">
        <v>186</v>
      </c>
      <c r="E72" s="113" t="s">
        <v>175</v>
      </c>
      <c r="F72" s="1"/>
    </row>
    <row r="73" spans="1:6" s="89" customFormat="1" x14ac:dyDescent="0.2">
      <c r="A73" s="114">
        <v>43713</v>
      </c>
      <c r="B73" s="111">
        <v>19</v>
      </c>
      <c r="C73" s="112" t="s">
        <v>238</v>
      </c>
      <c r="D73" s="112" t="s">
        <v>198</v>
      </c>
      <c r="E73" s="113" t="s">
        <v>175</v>
      </c>
      <c r="F73" s="1"/>
    </row>
    <row r="74" spans="1:6" s="89" customFormat="1" x14ac:dyDescent="0.2">
      <c r="A74" s="114">
        <v>43713</v>
      </c>
      <c r="B74" s="111">
        <v>35.4</v>
      </c>
      <c r="C74" s="112" t="s">
        <v>238</v>
      </c>
      <c r="D74" s="112" t="s">
        <v>183</v>
      </c>
      <c r="E74" s="113" t="s">
        <v>173</v>
      </c>
      <c r="F74" s="1"/>
    </row>
    <row r="75" spans="1:6" s="89" customFormat="1" x14ac:dyDescent="0.2">
      <c r="A75" s="114">
        <v>43713</v>
      </c>
      <c r="B75" s="111">
        <v>43.3</v>
      </c>
      <c r="C75" s="112" t="s">
        <v>238</v>
      </c>
      <c r="D75" s="112" t="s">
        <v>190</v>
      </c>
      <c r="E75" s="113" t="s">
        <v>173</v>
      </c>
      <c r="F75" s="1"/>
    </row>
    <row r="76" spans="1:6" s="89" customFormat="1" x14ac:dyDescent="0.2">
      <c r="A76" s="114">
        <v>43713</v>
      </c>
      <c r="B76" s="111">
        <v>81</v>
      </c>
      <c r="C76" s="112" t="s">
        <v>238</v>
      </c>
      <c r="D76" s="112" t="s">
        <v>188</v>
      </c>
      <c r="E76" s="113" t="s">
        <v>175</v>
      </c>
      <c r="F76" s="1"/>
    </row>
    <row r="77" spans="1:6" s="89" customFormat="1" x14ac:dyDescent="0.2">
      <c r="A77" s="114">
        <v>43720</v>
      </c>
      <c r="B77" s="111">
        <v>206</v>
      </c>
      <c r="C77" s="112" t="s">
        <v>224</v>
      </c>
      <c r="D77" s="112" t="s">
        <v>174</v>
      </c>
      <c r="E77" s="113" t="s">
        <v>179</v>
      </c>
      <c r="F77" s="1"/>
    </row>
    <row r="78" spans="1:6" s="89" customFormat="1" x14ac:dyDescent="0.2">
      <c r="A78" s="114">
        <v>43720</v>
      </c>
      <c r="B78" s="111">
        <v>36.4</v>
      </c>
      <c r="C78" s="112" t="s">
        <v>224</v>
      </c>
      <c r="D78" s="112" t="s">
        <v>205</v>
      </c>
      <c r="E78" s="113" t="s">
        <v>173</v>
      </c>
      <c r="F78" s="1"/>
    </row>
    <row r="79" spans="1:6" s="89" customFormat="1" x14ac:dyDescent="0.2">
      <c r="A79" s="114">
        <v>43720</v>
      </c>
      <c r="B79" s="111">
        <v>28.3</v>
      </c>
      <c r="C79" s="112" t="s">
        <v>224</v>
      </c>
      <c r="D79" s="112" t="s">
        <v>190</v>
      </c>
      <c r="E79" s="113" t="s">
        <v>173</v>
      </c>
      <c r="F79" s="1"/>
    </row>
    <row r="80" spans="1:6" s="89" customFormat="1" x14ac:dyDescent="0.2">
      <c r="A80" s="114">
        <v>43720</v>
      </c>
      <c r="B80" s="111">
        <v>33.4</v>
      </c>
      <c r="C80" s="112" t="s">
        <v>224</v>
      </c>
      <c r="D80" s="112" t="s">
        <v>204</v>
      </c>
      <c r="E80" s="113" t="s">
        <v>173</v>
      </c>
      <c r="F80" s="1"/>
    </row>
    <row r="81" spans="1:6" s="89" customFormat="1" x14ac:dyDescent="0.2">
      <c r="A81" s="114">
        <v>43720</v>
      </c>
      <c r="B81" s="111">
        <v>165.62</v>
      </c>
      <c r="C81" s="112" t="s">
        <v>239</v>
      </c>
      <c r="D81" s="112" t="s">
        <v>208</v>
      </c>
      <c r="E81" s="113" t="s">
        <v>179</v>
      </c>
      <c r="F81" s="1"/>
    </row>
    <row r="82" spans="1:6" s="89" customFormat="1" x14ac:dyDescent="0.2">
      <c r="A82" s="114">
        <v>43720</v>
      </c>
      <c r="B82" s="111">
        <v>32.36</v>
      </c>
      <c r="C82" s="112" t="s">
        <v>224</v>
      </c>
      <c r="D82" s="112" t="s">
        <v>192</v>
      </c>
      <c r="E82" s="113" t="s">
        <v>179</v>
      </c>
      <c r="F82" s="1"/>
    </row>
    <row r="83" spans="1:6" s="89" customFormat="1" x14ac:dyDescent="0.2">
      <c r="A83" s="114">
        <v>43776</v>
      </c>
      <c r="B83" s="111">
        <v>363.24</v>
      </c>
      <c r="C83" s="112" t="s">
        <v>240</v>
      </c>
      <c r="D83" s="112" t="s">
        <v>219</v>
      </c>
      <c r="E83" s="113" t="s">
        <v>175</v>
      </c>
      <c r="F83" s="1"/>
    </row>
    <row r="84" spans="1:6" s="89" customFormat="1" x14ac:dyDescent="0.2">
      <c r="A84" s="114">
        <v>43776</v>
      </c>
      <c r="B84" s="111">
        <v>35.200000000000003</v>
      </c>
      <c r="C84" s="112" t="s">
        <v>240</v>
      </c>
      <c r="D84" s="112" t="s">
        <v>204</v>
      </c>
      <c r="E84" s="113" t="s">
        <v>173</v>
      </c>
      <c r="F84" s="1"/>
    </row>
    <row r="85" spans="1:6" s="89" customFormat="1" x14ac:dyDescent="0.2">
      <c r="A85" s="114">
        <v>43776</v>
      </c>
      <c r="B85" s="111">
        <v>80.8</v>
      </c>
      <c r="C85" s="112" t="s">
        <v>240</v>
      </c>
      <c r="D85" s="112" t="s">
        <v>227</v>
      </c>
      <c r="E85" s="113" t="s">
        <v>175</v>
      </c>
      <c r="F85" s="1"/>
    </row>
    <row r="86" spans="1:6" s="89" customFormat="1" x14ac:dyDescent="0.2">
      <c r="A86" s="114">
        <v>43776</v>
      </c>
      <c r="B86" s="111">
        <v>39.1</v>
      </c>
      <c r="C86" s="112" t="s">
        <v>240</v>
      </c>
      <c r="D86" s="112" t="s">
        <v>190</v>
      </c>
      <c r="E86" s="113" t="s">
        <v>173</v>
      </c>
      <c r="F86" s="1"/>
    </row>
    <row r="87" spans="1:6" s="89" customFormat="1" x14ac:dyDescent="0.2">
      <c r="A87" s="114">
        <v>43783</v>
      </c>
      <c r="B87" s="111">
        <v>470.03</v>
      </c>
      <c r="C87" s="112" t="s">
        <v>241</v>
      </c>
      <c r="D87" s="112" t="s">
        <v>219</v>
      </c>
      <c r="E87" s="113" t="s">
        <v>175</v>
      </c>
      <c r="F87" s="1"/>
    </row>
    <row r="88" spans="1:6" s="89" customFormat="1" x14ac:dyDescent="0.2">
      <c r="A88" s="114">
        <v>43783</v>
      </c>
      <c r="B88" s="111">
        <v>36.6</v>
      </c>
      <c r="C88" s="112" t="s">
        <v>241</v>
      </c>
      <c r="D88" s="112" t="s">
        <v>228</v>
      </c>
      <c r="E88" s="113" t="s">
        <v>173</v>
      </c>
      <c r="F88" s="1"/>
    </row>
    <row r="89" spans="1:6" s="89" customFormat="1" x14ac:dyDescent="0.2">
      <c r="A89" s="114">
        <v>43783</v>
      </c>
      <c r="B89" s="111">
        <v>83.2</v>
      </c>
      <c r="C89" s="112" t="s">
        <v>241</v>
      </c>
      <c r="D89" s="112" t="s">
        <v>230</v>
      </c>
      <c r="E89" s="113" t="s">
        <v>175</v>
      </c>
      <c r="F89" s="1"/>
    </row>
    <row r="90" spans="1:6" s="89" customFormat="1" x14ac:dyDescent="0.2">
      <c r="A90" s="114">
        <v>43784</v>
      </c>
      <c r="B90" s="111">
        <v>83.8</v>
      </c>
      <c r="C90" s="112" t="s">
        <v>241</v>
      </c>
      <c r="D90" s="112" t="s">
        <v>229</v>
      </c>
      <c r="E90" s="113" t="s">
        <v>175</v>
      </c>
      <c r="F90" s="1"/>
    </row>
    <row r="91" spans="1:6" s="89" customFormat="1" x14ac:dyDescent="0.2">
      <c r="A91" s="114">
        <v>43784</v>
      </c>
      <c r="B91" s="111">
        <v>40.1</v>
      </c>
      <c r="C91" s="112" t="s">
        <v>241</v>
      </c>
      <c r="D91" s="112" t="s">
        <v>231</v>
      </c>
      <c r="E91" s="113" t="s">
        <v>173</v>
      </c>
      <c r="F91" s="1"/>
    </row>
    <row r="92" spans="1:6" s="89" customFormat="1" x14ac:dyDescent="0.2">
      <c r="A92" s="114">
        <v>43789</v>
      </c>
      <c r="B92" s="111">
        <v>1193.5999999999999</v>
      </c>
      <c r="C92" s="112" t="s">
        <v>224</v>
      </c>
      <c r="D92" s="112" t="s">
        <v>226</v>
      </c>
      <c r="E92" s="113" t="s">
        <v>225</v>
      </c>
      <c r="F92" s="1"/>
    </row>
    <row r="93" spans="1:6" s="89" customFormat="1" x14ac:dyDescent="0.2">
      <c r="A93" s="114">
        <v>43789</v>
      </c>
      <c r="B93" s="111">
        <v>45.8</v>
      </c>
      <c r="C93" s="112" t="s">
        <v>224</v>
      </c>
      <c r="D93" s="112" t="s">
        <v>233</v>
      </c>
      <c r="E93" s="113" t="s">
        <v>173</v>
      </c>
      <c r="F93" s="1"/>
    </row>
    <row r="94" spans="1:6" s="89" customFormat="1" x14ac:dyDescent="0.2">
      <c r="A94" s="114">
        <v>43790</v>
      </c>
      <c r="B94" s="111">
        <v>38.200000000000003</v>
      </c>
      <c r="C94" s="112" t="s">
        <v>224</v>
      </c>
      <c r="D94" s="112" t="s">
        <v>231</v>
      </c>
      <c r="E94" s="113" t="s">
        <v>173</v>
      </c>
      <c r="F94" s="1"/>
    </row>
    <row r="95" spans="1:6" s="89" customFormat="1" x14ac:dyDescent="0.2">
      <c r="A95" s="114">
        <v>43795</v>
      </c>
      <c r="B95" s="111">
        <v>351.24</v>
      </c>
      <c r="C95" s="112" t="s">
        <v>242</v>
      </c>
      <c r="D95" s="112" t="s">
        <v>219</v>
      </c>
      <c r="E95" s="113" t="s">
        <v>175</v>
      </c>
      <c r="F95" s="1"/>
    </row>
    <row r="96" spans="1:6" s="89" customFormat="1" x14ac:dyDescent="0.2">
      <c r="A96" s="114">
        <v>43795</v>
      </c>
      <c r="B96" s="111">
        <v>36</v>
      </c>
      <c r="C96" s="112" t="s">
        <v>242</v>
      </c>
      <c r="D96" s="112" t="s">
        <v>228</v>
      </c>
      <c r="E96" s="113" t="s">
        <v>173</v>
      </c>
      <c r="F96" s="1"/>
    </row>
    <row r="97" spans="1:6" s="89" customFormat="1" x14ac:dyDescent="0.2">
      <c r="A97" s="114">
        <v>43796</v>
      </c>
      <c r="B97" s="111">
        <v>88.4</v>
      </c>
      <c r="C97" s="112" t="s">
        <v>242</v>
      </c>
      <c r="D97" s="112" t="s">
        <v>232</v>
      </c>
      <c r="E97" s="113" t="s">
        <v>175</v>
      </c>
      <c r="F97" s="1"/>
    </row>
    <row r="98" spans="1:6" s="89" customFormat="1" x14ac:dyDescent="0.2">
      <c r="A98" s="114">
        <v>43796</v>
      </c>
      <c r="B98" s="111">
        <v>39.5</v>
      </c>
      <c r="C98" s="112" t="s">
        <v>242</v>
      </c>
      <c r="D98" s="112" t="s">
        <v>231</v>
      </c>
      <c r="E98" s="113" t="s">
        <v>173</v>
      </c>
      <c r="F98" s="1"/>
    </row>
    <row r="99" spans="1:6" s="89" customFormat="1" x14ac:dyDescent="0.2">
      <c r="A99" s="114">
        <v>43852</v>
      </c>
      <c r="B99" s="111">
        <v>351.21</v>
      </c>
      <c r="C99" s="112" t="s">
        <v>260</v>
      </c>
      <c r="D99" s="112" t="s">
        <v>259</v>
      </c>
      <c r="E99" s="113" t="s">
        <v>175</v>
      </c>
      <c r="F99" s="1"/>
    </row>
    <row r="100" spans="1:6" s="89" customFormat="1" x14ac:dyDescent="0.2">
      <c r="A100" s="114">
        <v>43852</v>
      </c>
      <c r="B100" s="111">
        <v>237.39</v>
      </c>
      <c r="C100" s="112" t="s">
        <v>260</v>
      </c>
      <c r="D100" s="112" t="s">
        <v>172</v>
      </c>
      <c r="E100" s="113" t="s">
        <v>175</v>
      </c>
      <c r="F100" s="1"/>
    </row>
    <row r="101" spans="1:6" s="89" customFormat="1" x14ac:dyDescent="0.2">
      <c r="A101" s="114">
        <v>43872</v>
      </c>
      <c r="B101" s="111">
        <v>402.87</v>
      </c>
      <c r="C101" s="112" t="s">
        <v>234</v>
      </c>
      <c r="D101" s="112" t="s">
        <v>259</v>
      </c>
      <c r="E101" s="113" t="s">
        <v>175</v>
      </c>
      <c r="F101" s="1"/>
    </row>
    <row r="102" spans="1:6" s="89" customFormat="1" x14ac:dyDescent="0.2">
      <c r="A102" s="114">
        <v>43872</v>
      </c>
      <c r="B102" s="111">
        <v>106.7</v>
      </c>
      <c r="C102" s="112" t="s">
        <v>234</v>
      </c>
      <c r="D102" s="112" t="s">
        <v>261</v>
      </c>
      <c r="E102" s="113" t="s">
        <v>175</v>
      </c>
      <c r="F102" s="1"/>
    </row>
    <row r="103" spans="1:6" s="89" customFormat="1" x14ac:dyDescent="0.2">
      <c r="A103" s="114">
        <v>43872</v>
      </c>
      <c r="B103" s="111">
        <v>75.39</v>
      </c>
      <c r="C103" s="112" t="s">
        <v>234</v>
      </c>
      <c r="D103" s="112" t="s">
        <v>264</v>
      </c>
      <c r="E103" s="113" t="s">
        <v>175</v>
      </c>
      <c r="F103" s="1"/>
    </row>
    <row r="104" spans="1:6" s="89" customFormat="1" x14ac:dyDescent="0.2">
      <c r="A104" s="114">
        <v>43872</v>
      </c>
      <c r="B104" s="111">
        <v>14.78</v>
      </c>
      <c r="C104" s="112" t="s">
        <v>234</v>
      </c>
      <c r="D104" s="112" t="s">
        <v>262</v>
      </c>
      <c r="E104" s="113" t="s">
        <v>175</v>
      </c>
      <c r="F104" s="1"/>
    </row>
    <row r="105" spans="1:6" s="89" customFormat="1" x14ac:dyDescent="0.2">
      <c r="A105" s="114">
        <v>43872</v>
      </c>
      <c r="B105" s="111">
        <v>31.3</v>
      </c>
      <c r="C105" s="112" t="s">
        <v>234</v>
      </c>
      <c r="D105" s="112" t="s">
        <v>263</v>
      </c>
      <c r="E105" s="113" t="s">
        <v>173</v>
      </c>
      <c r="F105" s="1"/>
    </row>
    <row r="106" spans="1:6" s="89" customFormat="1" x14ac:dyDescent="0.2">
      <c r="A106" s="114">
        <v>43878</v>
      </c>
      <c r="B106" s="111">
        <v>204.88</v>
      </c>
      <c r="C106" s="112" t="s">
        <v>224</v>
      </c>
      <c r="D106" s="112" t="s">
        <v>259</v>
      </c>
      <c r="E106" s="113" t="s">
        <v>258</v>
      </c>
      <c r="F106" s="1"/>
    </row>
    <row r="107" spans="1:6" s="89" customFormat="1" x14ac:dyDescent="0.2">
      <c r="A107" s="114">
        <v>43887</v>
      </c>
      <c r="B107" s="111">
        <v>351.21</v>
      </c>
      <c r="C107" s="112" t="s">
        <v>260</v>
      </c>
      <c r="D107" s="112" t="s">
        <v>259</v>
      </c>
      <c r="E107" s="113" t="s">
        <v>175</v>
      </c>
      <c r="F107" s="1"/>
    </row>
    <row r="108" spans="1:6" s="89" customFormat="1" x14ac:dyDescent="0.2">
      <c r="A108" s="114">
        <v>43900</v>
      </c>
      <c r="B108" s="111">
        <v>213.49</v>
      </c>
      <c r="C108" s="112" t="s">
        <v>265</v>
      </c>
      <c r="D108" s="112" t="s">
        <v>259</v>
      </c>
      <c r="E108" s="113" t="s">
        <v>175</v>
      </c>
      <c r="F108" s="1"/>
    </row>
    <row r="109" spans="1:6" s="89" customFormat="1" x14ac:dyDescent="0.2">
      <c r="A109" s="114">
        <v>43900</v>
      </c>
      <c r="B109" s="111">
        <v>12.18</v>
      </c>
      <c r="C109" s="112" t="s">
        <v>265</v>
      </c>
      <c r="D109" s="112" t="s">
        <v>194</v>
      </c>
      <c r="E109" s="113" t="s">
        <v>175</v>
      </c>
      <c r="F109" s="1"/>
    </row>
    <row r="110" spans="1:6" s="89" customFormat="1" x14ac:dyDescent="0.2">
      <c r="A110" s="114">
        <v>43900</v>
      </c>
      <c r="B110" s="111">
        <v>176.52</v>
      </c>
      <c r="C110" s="112" t="s">
        <v>265</v>
      </c>
      <c r="D110" s="112" t="s">
        <v>172</v>
      </c>
      <c r="E110" s="113" t="s">
        <v>175</v>
      </c>
      <c r="F110" s="1"/>
    </row>
    <row r="111" spans="1:6" s="89" customFormat="1" x14ac:dyDescent="0.2">
      <c r="A111" s="114"/>
      <c r="B111" s="111"/>
      <c r="C111" s="112"/>
      <c r="D111" s="112"/>
      <c r="E111" s="113"/>
      <c r="F111" s="1"/>
    </row>
    <row r="112" spans="1:6" s="89" customFormat="1" x14ac:dyDescent="0.2">
      <c r="A112" s="114"/>
      <c r="B112" s="111"/>
      <c r="C112" s="112"/>
      <c r="D112" s="112"/>
      <c r="E112" s="113"/>
      <c r="F112" s="1"/>
    </row>
    <row r="113" spans="1:6" s="89" customFormat="1" hidden="1" x14ac:dyDescent="0.2">
      <c r="A113" s="114"/>
      <c r="B113" s="111"/>
      <c r="C113" s="112"/>
      <c r="D113" s="112"/>
      <c r="E113" s="113"/>
      <c r="F113" s="1"/>
    </row>
    <row r="114" spans="1:6" ht="19.5" customHeight="1" x14ac:dyDescent="0.2">
      <c r="A114" s="128" t="s">
        <v>155</v>
      </c>
      <c r="B114" s="129">
        <f>SUM(B45:B113)</f>
        <v>8177.2699999999995</v>
      </c>
      <c r="C114" s="130" t="str">
        <f>IF(SUBTOTAL(3,B45:B113)=SUBTOTAL(103,B45:B113),'Summary and sign-off'!$A$47,'Summary and sign-off'!$A$48)</f>
        <v>Check - there are no hidden rows with data</v>
      </c>
      <c r="D114" s="166" t="str">
        <f>IF('Summary and sign-off'!F55='Summary and sign-off'!F53,'Summary and sign-off'!A50,'Summary and sign-off'!A49)</f>
        <v>Check - each entry provides sufficient information</v>
      </c>
      <c r="E114" s="166"/>
      <c r="F114" s="48"/>
    </row>
    <row r="115" spans="1:6" ht="10.5" customHeight="1" x14ac:dyDescent="0.2">
      <c r="A115" s="29"/>
      <c r="B115" s="24"/>
      <c r="C115" s="29"/>
      <c r="D115" s="29"/>
      <c r="E115" s="29"/>
      <c r="F115" s="29"/>
    </row>
    <row r="116" spans="1:6" ht="24.75" customHeight="1" x14ac:dyDescent="0.2">
      <c r="A116" s="167" t="s">
        <v>44</v>
      </c>
      <c r="B116" s="167"/>
      <c r="C116" s="167"/>
      <c r="D116" s="167"/>
      <c r="E116" s="167"/>
      <c r="F116" s="48"/>
    </row>
    <row r="117" spans="1:6" ht="27" customHeight="1" x14ac:dyDescent="0.2">
      <c r="A117" s="37" t="s">
        <v>49</v>
      </c>
      <c r="B117" s="37" t="s">
        <v>31</v>
      </c>
      <c r="C117" s="37" t="s">
        <v>147</v>
      </c>
      <c r="D117" s="37" t="s">
        <v>88</v>
      </c>
      <c r="E117" s="37" t="s">
        <v>76</v>
      </c>
      <c r="F117" s="51"/>
    </row>
    <row r="118" spans="1:6" s="89" customFormat="1" hidden="1" x14ac:dyDescent="0.2">
      <c r="A118" s="114"/>
      <c r="B118" s="111"/>
      <c r="C118" s="112"/>
      <c r="D118" s="112"/>
      <c r="E118" s="113"/>
      <c r="F118" s="1"/>
    </row>
    <row r="119" spans="1:6" s="89" customFormat="1" x14ac:dyDescent="0.2">
      <c r="A119" s="114">
        <v>43696</v>
      </c>
      <c r="B119" s="111">
        <v>3</v>
      </c>
      <c r="C119" s="112" t="s">
        <v>266</v>
      </c>
      <c r="D119" s="112" t="s">
        <v>197</v>
      </c>
      <c r="E119" s="113" t="s">
        <v>173</v>
      </c>
      <c r="F119" s="1"/>
    </row>
    <row r="120" spans="1:6" s="89" customFormat="1" x14ac:dyDescent="0.2">
      <c r="A120" s="114"/>
      <c r="B120" s="111"/>
      <c r="C120" s="112"/>
      <c r="D120" s="112"/>
      <c r="E120" s="113"/>
      <c r="F120" s="1"/>
    </row>
    <row r="121" spans="1:6" s="89" customFormat="1" x14ac:dyDescent="0.2">
      <c r="A121" s="114"/>
      <c r="B121" s="111"/>
      <c r="C121" s="112"/>
      <c r="D121" s="112"/>
      <c r="E121" s="113"/>
      <c r="F121" s="1"/>
    </row>
    <row r="122" spans="1:6" s="89" customFormat="1" hidden="1" x14ac:dyDescent="0.2">
      <c r="A122" s="114"/>
      <c r="B122" s="111"/>
      <c r="C122" s="112"/>
      <c r="D122" s="112"/>
      <c r="E122" s="113"/>
      <c r="F122" s="1"/>
    </row>
    <row r="123" spans="1:6" ht="19.5" customHeight="1" x14ac:dyDescent="0.2">
      <c r="A123" s="128" t="s">
        <v>152</v>
      </c>
      <c r="B123" s="129">
        <f>SUM(B118:B122)</f>
        <v>3</v>
      </c>
      <c r="C123" s="130" t="str">
        <f>IF(SUBTOTAL(3,B118:B122)=SUBTOTAL(103,B118:B122),'Summary and sign-off'!$A$47,'Summary and sign-off'!$A$48)</f>
        <v>Check - there are no hidden rows with data</v>
      </c>
      <c r="D123" s="166" t="str">
        <f>IF('Summary and sign-off'!F56='Summary and sign-off'!F53,'Summary and sign-off'!A50,'Summary and sign-off'!A49)</f>
        <v>Check - each entry provides sufficient information</v>
      </c>
      <c r="E123" s="166"/>
      <c r="F123" s="48"/>
    </row>
    <row r="124" spans="1:6" ht="10.5" customHeight="1" x14ac:dyDescent="0.2">
      <c r="A124" s="29"/>
      <c r="B124" s="97"/>
      <c r="C124" s="24"/>
      <c r="D124" s="29"/>
      <c r="E124" s="29"/>
      <c r="F124" s="29"/>
    </row>
    <row r="125" spans="1:6" ht="34.5" customHeight="1" x14ac:dyDescent="0.2">
      <c r="A125" s="52" t="s">
        <v>1</v>
      </c>
      <c r="B125" s="98">
        <f>B41+B114+B123</f>
        <v>30572.49</v>
      </c>
      <c r="C125" s="53"/>
      <c r="D125" s="53"/>
      <c r="E125" s="53"/>
      <c r="F125" s="28"/>
    </row>
    <row r="126" spans="1:6" x14ac:dyDescent="0.2">
      <c r="A126" s="29"/>
      <c r="B126" s="24"/>
      <c r="C126" s="29"/>
      <c r="D126" s="29"/>
      <c r="E126" s="29"/>
      <c r="F126" s="29"/>
    </row>
    <row r="127" spans="1:6" x14ac:dyDescent="0.2">
      <c r="A127" s="54" t="s">
        <v>8</v>
      </c>
      <c r="B127" s="27"/>
      <c r="C127" s="28"/>
      <c r="D127" s="28"/>
      <c r="E127" s="28"/>
      <c r="F127" s="29"/>
    </row>
    <row r="128" spans="1:6" ht="12.6" customHeight="1" x14ac:dyDescent="0.2">
      <c r="A128" s="25" t="s">
        <v>50</v>
      </c>
      <c r="B128" s="55"/>
      <c r="C128" s="55"/>
      <c r="D128" s="34"/>
      <c r="E128" s="34"/>
      <c r="F128" s="29"/>
    </row>
    <row r="129" spans="1:6" ht="12.95" customHeight="1" x14ac:dyDescent="0.2">
      <c r="A129" s="33" t="s">
        <v>156</v>
      </c>
      <c r="B129" s="29"/>
      <c r="C129" s="34"/>
      <c r="D129" s="29"/>
      <c r="E129" s="34"/>
      <c r="F129" s="29"/>
    </row>
    <row r="130" spans="1:6" x14ac:dyDescent="0.2">
      <c r="A130" s="33" t="s">
        <v>149</v>
      </c>
      <c r="B130" s="34"/>
      <c r="C130" s="34"/>
      <c r="D130" s="34"/>
      <c r="E130" s="56"/>
      <c r="F130" s="48"/>
    </row>
    <row r="131" spans="1:6" x14ac:dyDescent="0.2">
      <c r="A131" s="25" t="s">
        <v>157</v>
      </c>
      <c r="B131" s="27"/>
      <c r="C131" s="28"/>
      <c r="D131" s="28"/>
      <c r="E131" s="28"/>
      <c r="F131" s="29"/>
    </row>
    <row r="132" spans="1:6" ht="12.95" customHeight="1" x14ac:dyDescent="0.2">
      <c r="A132" s="33" t="s">
        <v>148</v>
      </c>
      <c r="B132" s="29"/>
      <c r="C132" s="34"/>
      <c r="D132" s="29"/>
      <c r="E132" s="34"/>
      <c r="F132" s="29"/>
    </row>
    <row r="133" spans="1:6" x14ac:dyDescent="0.2">
      <c r="A133" s="33" t="s">
        <v>153</v>
      </c>
      <c r="B133" s="34"/>
      <c r="C133" s="34"/>
      <c r="D133" s="34"/>
      <c r="E133" s="56"/>
      <c r="F133" s="48"/>
    </row>
    <row r="134" spans="1:6" x14ac:dyDescent="0.2">
      <c r="A134" s="38" t="s">
        <v>165</v>
      </c>
      <c r="B134" s="38"/>
      <c r="C134" s="38"/>
      <c r="D134" s="38"/>
      <c r="E134" s="56"/>
      <c r="F134" s="48"/>
    </row>
    <row r="135" spans="1:6" x14ac:dyDescent="0.2">
      <c r="A135" s="42"/>
      <c r="B135" s="29"/>
      <c r="C135" s="29"/>
      <c r="D135" s="29"/>
      <c r="E135" s="48"/>
      <c r="F135" s="48"/>
    </row>
    <row r="136" spans="1:6" hidden="1" x14ac:dyDescent="0.2">
      <c r="A136" s="42"/>
      <c r="B136" s="29"/>
      <c r="C136" s="29"/>
      <c r="D136" s="29"/>
      <c r="E136" s="48"/>
      <c r="F136" s="48"/>
    </row>
    <row r="137" spans="1:6" hidden="1" x14ac:dyDescent="0.2"/>
    <row r="138" spans="1:6" hidden="1" x14ac:dyDescent="0.2"/>
    <row r="139" spans="1:6" hidden="1" x14ac:dyDescent="0.2"/>
    <row r="140" spans="1:6" hidden="1" x14ac:dyDescent="0.2"/>
    <row r="141" spans="1:6" ht="12.75" hidden="1" customHeight="1" x14ac:dyDescent="0.2"/>
    <row r="142" spans="1:6" hidden="1" x14ac:dyDescent="0.2"/>
    <row r="143" spans="1:6" hidden="1" x14ac:dyDescent="0.2"/>
    <row r="144" spans="1:6" hidden="1" x14ac:dyDescent="0.2">
      <c r="A144" s="57"/>
      <c r="B144" s="48"/>
      <c r="C144" s="48"/>
      <c r="D144" s="48"/>
      <c r="E144" s="48"/>
      <c r="F144" s="48"/>
    </row>
    <row r="145" spans="1:6" hidden="1" x14ac:dyDescent="0.2">
      <c r="A145" s="57"/>
      <c r="B145" s="48"/>
      <c r="C145" s="48"/>
      <c r="D145" s="48"/>
      <c r="E145" s="48"/>
      <c r="F145" s="48"/>
    </row>
    <row r="146" spans="1:6" hidden="1" x14ac:dyDescent="0.2">
      <c r="A146" s="57"/>
      <c r="B146" s="48"/>
      <c r="C146" s="48"/>
      <c r="D146" s="48"/>
      <c r="E146" s="48"/>
      <c r="F146" s="48"/>
    </row>
    <row r="147" spans="1:6" hidden="1" x14ac:dyDescent="0.2">
      <c r="A147" s="57"/>
      <c r="B147" s="48"/>
      <c r="C147" s="48"/>
      <c r="D147" s="48"/>
      <c r="E147" s="48"/>
      <c r="F147" s="48"/>
    </row>
    <row r="148" spans="1:6" hidden="1" x14ac:dyDescent="0.2">
      <c r="A148" s="57"/>
      <c r="B148" s="48"/>
      <c r="C148" s="48"/>
      <c r="D148" s="48"/>
      <c r="E148" s="48"/>
      <c r="F148" s="48"/>
    </row>
    <row r="149" spans="1:6" hidden="1" x14ac:dyDescent="0.2"/>
    <row r="150" spans="1:6" hidden="1" x14ac:dyDescent="0.2"/>
    <row r="151" spans="1:6" hidden="1" x14ac:dyDescent="0.2"/>
    <row r="152" spans="1:6" hidden="1" x14ac:dyDescent="0.2"/>
    <row r="153" spans="1:6" hidden="1" x14ac:dyDescent="0.2"/>
    <row r="154" spans="1:6" hidden="1" x14ac:dyDescent="0.2"/>
    <row r="155" spans="1:6" hidden="1" x14ac:dyDescent="0.2"/>
    <row r="156" spans="1:6" x14ac:dyDescent="0.2"/>
    <row r="157" spans="1:6" x14ac:dyDescent="0.2"/>
    <row r="158" spans="1:6" x14ac:dyDescent="0.2"/>
    <row r="159" spans="1:6" x14ac:dyDescent="0.2"/>
    <row r="160" spans="1: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sheetData>
  <sheetProtection sheet="1" formatCells="0" formatRows="0" insertColumns="0" insertRows="0" deleteRows="0"/>
  <mergeCells count="15">
    <mergeCell ref="B7:E7"/>
    <mergeCell ref="B5:E5"/>
    <mergeCell ref="D123:E123"/>
    <mergeCell ref="A1:E1"/>
    <mergeCell ref="A43:E43"/>
    <mergeCell ref="A116:E116"/>
    <mergeCell ref="B2:E2"/>
    <mergeCell ref="B3:E3"/>
    <mergeCell ref="B4:E4"/>
    <mergeCell ref="A8:E8"/>
    <mergeCell ref="A9:E9"/>
    <mergeCell ref="B6:E6"/>
    <mergeCell ref="D41:E41"/>
    <mergeCell ref="D114:E114"/>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5:A46 A12:A40 A48:A54 A56:A113 A118:A12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7 A44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B45:B46 B12:B40 B48:B54 B56:B113 B118:B122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4"/>
  <sheetViews>
    <sheetView topLeftCell="A7" zoomScaleNormal="100" workbookViewId="0">
      <selection activeCell="C15" sqref="C1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2" t="s">
        <v>6</v>
      </c>
      <c r="B1" s="162"/>
      <c r="C1" s="162"/>
      <c r="D1" s="162"/>
      <c r="E1" s="162"/>
      <c r="F1" s="40"/>
    </row>
    <row r="2" spans="1:6" ht="21" customHeight="1" x14ac:dyDescent="0.2">
      <c r="A2" s="4" t="s">
        <v>2</v>
      </c>
      <c r="B2" s="165" t="str">
        <f>'Summary and sign-off'!B2:F2</f>
        <v>Office of the Privacy Commissioner</v>
      </c>
      <c r="C2" s="165"/>
      <c r="D2" s="165"/>
      <c r="E2" s="165"/>
      <c r="F2" s="40"/>
    </row>
    <row r="3" spans="1:6" ht="21" customHeight="1" x14ac:dyDescent="0.2">
      <c r="A3" s="4" t="s">
        <v>3</v>
      </c>
      <c r="B3" s="165" t="str">
        <f>'Summary and sign-off'!B3:F3</f>
        <v>John Edwards</v>
      </c>
      <c r="C3" s="165"/>
      <c r="D3" s="165"/>
      <c r="E3" s="165"/>
      <c r="F3" s="40"/>
    </row>
    <row r="4" spans="1:6" ht="21" customHeight="1" x14ac:dyDescent="0.2">
      <c r="A4" s="4" t="s">
        <v>77</v>
      </c>
      <c r="B4" s="165">
        <f>'Summary and sign-off'!B4:F4</f>
        <v>43647</v>
      </c>
      <c r="C4" s="165"/>
      <c r="D4" s="165"/>
      <c r="E4" s="165"/>
      <c r="F4" s="40"/>
    </row>
    <row r="5" spans="1:6" ht="21" customHeight="1" x14ac:dyDescent="0.2">
      <c r="A5" s="4" t="s">
        <v>78</v>
      </c>
      <c r="B5" s="165">
        <f>'Summary and sign-off'!B5:F5</f>
        <v>44012</v>
      </c>
      <c r="C5" s="165"/>
      <c r="D5" s="165"/>
      <c r="E5" s="165"/>
      <c r="F5" s="40"/>
    </row>
    <row r="6" spans="1:6" ht="21" customHeight="1" x14ac:dyDescent="0.2">
      <c r="A6" s="4" t="s">
        <v>29</v>
      </c>
      <c r="B6" s="160" t="s">
        <v>64</v>
      </c>
      <c r="C6" s="160"/>
      <c r="D6" s="160"/>
      <c r="E6" s="160"/>
      <c r="F6" s="40"/>
    </row>
    <row r="7" spans="1:6" ht="21" customHeight="1" x14ac:dyDescent="0.2">
      <c r="A7" s="4" t="s">
        <v>104</v>
      </c>
      <c r="B7" s="160" t="s">
        <v>116</v>
      </c>
      <c r="C7" s="160"/>
      <c r="D7" s="160"/>
      <c r="E7" s="160"/>
      <c r="F7" s="40"/>
    </row>
    <row r="8" spans="1:6" ht="35.25" customHeight="1" x14ac:dyDescent="0.25">
      <c r="A8" s="175" t="s">
        <v>158</v>
      </c>
      <c r="B8" s="175"/>
      <c r="C8" s="176"/>
      <c r="D8" s="176"/>
      <c r="E8" s="176"/>
      <c r="F8" s="44"/>
    </row>
    <row r="9" spans="1:6" ht="35.25" customHeight="1" x14ac:dyDescent="0.25">
      <c r="A9" s="173" t="s">
        <v>135</v>
      </c>
      <c r="B9" s="174"/>
      <c r="C9" s="174"/>
      <c r="D9" s="174"/>
      <c r="E9" s="174"/>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v>43676</v>
      </c>
      <c r="B12" s="111">
        <v>169</v>
      </c>
      <c r="C12" s="116" t="s">
        <v>244</v>
      </c>
      <c r="D12" s="116" t="s">
        <v>195</v>
      </c>
      <c r="E12" s="117" t="s">
        <v>173</v>
      </c>
      <c r="F12" s="2"/>
    </row>
    <row r="13" spans="1:6" s="89" customFormat="1" x14ac:dyDescent="0.2">
      <c r="A13" s="114">
        <v>43748</v>
      </c>
      <c r="B13" s="111">
        <v>32.17</v>
      </c>
      <c r="C13" s="116" t="s">
        <v>248</v>
      </c>
      <c r="D13" s="116" t="s">
        <v>247</v>
      </c>
      <c r="E13" s="117" t="s">
        <v>173</v>
      </c>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0"/>
      <c r="B18" s="111"/>
      <c r="C18" s="116"/>
      <c r="D18" s="116"/>
      <c r="E18" s="117"/>
      <c r="F18" s="2"/>
    </row>
    <row r="19" spans="1:6" s="89" customFormat="1" ht="11.25" hidden="1" customHeight="1" x14ac:dyDescent="0.2">
      <c r="A19" s="110"/>
      <c r="B19" s="111"/>
      <c r="C19" s="116"/>
      <c r="D19" s="116"/>
      <c r="E19" s="117"/>
      <c r="F19" s="2"/>
    </row>
    <row r="20" spans="1:6" ht="34.5" customHeight="1" x14ac:dyDescent="0.2">
      <c r="A20" s="90" t="s">
        <v>129</v>
      </c>
      <c r="B20" s="102">
        <f>SUM(B11:B19)</f>
        <v>201.17000000000002</v>
      </c>
      <c r="C20" s="123" t="str">
        <f>IF(SUBTOTAL(3,B11:B19)=SUBTOTAL(103,B11:B19),'Summary and sign-off'!$A$47,'Summary and sign-off'!$A$48)</f>
        <v>Check - there are no hidden rows with data</v>
      </c>
      <c r="D20" s="166" t="str">
        <f>IF('Summary and sign-off'!F57='Summary and sign-off'!F53,'Summary and sign-off'!A50,'Summary and sign-off'!A49)</f>
        <v>Check - each entry provides sufficient information</v>
      </c>
      <c r="E20" s="166"/>
      <c r="F20" s="2"/>
    </row>
    <row r="21" spans="1:6" x14ac:dyDescent="0.2">
      <c r="A21" s="23"/>
      <c r="B21" s="22"/>
      <c r="C21" s="22"/>
      <c r="D21" s="22"/>
      <c r="E21" s="22"/>
      <c r="F21" s="40"/>
    </row>
    <row r="22" spans="1:6" x14ac:dyDescent="0.2">
      <c r="A22" s="23" t="s">
        <v>8</v>
      </c>
      <c r="B22" s="24"/>
      <c r="C22" s="29"/>
      <c r="D22" s="22"/>
      <c r="E22" s="22"/>
      <c r="F22" s="40"/>
    </row>
    <row r="23" spans="1:6" ht="12.75" customHeight="1" x14ac:dyDescent="0.2">
      <c r="A23" s="25" t="s">
        <v>160</v>
      </c>
      <c r="B23" s="25"/>
      <c r="C23" s="25"/>
      <c r="D23" s="25"/>
      <c r="E23" s="25"/>
      <c r="F23" s="40"/>
    </row>
    <row r="24" spans="1:6" x14ac:dyDescent="0.2">
      <c r="A24" s="25" t="s">
        <v>159</v>
      </c>
      <c r="B24" s="33"/>
      <c r="C24" s="45"/>
      <c r="D24" s="46"/>
      <c r="E24" s="46"/>
      <c r="F24" s="40"/>
    </row>
    <row r="25" spans="1:6" x14ac:dyDescent="0.2">
      <c r="A25" s="25" t="s">
        <v>157</v>
      </c>
      <c r="B25" s="27"/>
      <c r="C25" s="28"/>
      <c r="D25" s="28"/>
      <c r="E25" s="28"/>
      <c r="F25" s="29"/>
    </row>
    <row r="26" spans="1:6" x14ac:dyDescent="0.2">
      <c r="A26" s="33" t="s">
        <v>13</v>
      </c>
      <c r="B26" s="33"/>
      <c r="C26" s="45"/>
      <c r="D26" s="45"/>
      <c r="E26" s="45"/>
      <c r="F26" s="40"/>
    </row>
    <row r="27" spans="1:6" ht="12.75" customHeight="1" x14ac:dyDescent="0.2">
      <c r="A27" s="33" t="s">
        <v>166</v>
      </c>
      <c r="B27" s="33"/>
      <c r="C27" s="47"/>
      <c r="D27" s="47"/>
      <c r="E27" s="35"/>
      <c r="F27" s="40"/>
    </row>
    <row r="28" spans="1:6" x14ac:dyDescent="0.2">
      <c r="A28" s="22"/>
      <c r="B28" s="22"/>
      <c r="C28" s="22"/>
      <c r="D28" s="22"/>
      <c r="E28" s="22"/>
      <c r="F28" s="40"/>
    </row>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sheetData>
  <sheetProtection sheet="1" formatCells="0" insertRows="0" deleteRows="0"/>
  <mergeCells count="10">
    <mergeCell ref="D20:E20"/>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2"/>
  <sheetViews>
    <sheetView topLeftCell="A10" zoomScaleNormal="100" workbookViewId="0">
      <selection activeCell="C15" sqref="C1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2" t="s">
        <v>6</v>
      </c>
      <c r="B1" s="162"/>
      <c r="C1" s="162"/>
      <c r="D1" s="162"/>
      <c r="E1" s="162"/>
      <c r="F1" s="26"/>
    </row>
    <row r="2" spans="1:6" ht="21" customHeight="1" x14ac:dyDescent="0.2">
      <c r="A2" s="4" t="s">
        <v>2</v>
      </c>
      <c r="B2" s="165" t="str">
        <f>'Summary and sign-off'!B2:F2</f>
        <v>Office of the Privacy Commissioner</v>
      </c>
      <c r="C2" s="165"/>
      <c r="D2" s="165"/>
      <c r="E2" s="165"/>
      <c r="F2" s="26"/>
    </row>
    <row r="3" spans="1:6" ht="21" customHeight="1" x14ac:dyDescent="0.2">
      <c r="A3" s="4" t="s">
        <v>3</v>
      </c>
      <c r="B3" s="165" t="str">
        <f>'Summary and sign-off'!B3:F3</f>
        <v>John Edwards</v>
      </c>
      <c r="C3" s="165"/>
      <c r="D3" s="165"/>
      <c r="E3" s="165"/>
      <c r="F3" s="26"/>
    </row>
    <row r="4" spans="1:6" ht="21" customHeight="1" x14ac:dyDescent="0.2">
      <c r="A4" s="4" t="s">
        <v>77</v>
      </c>
      <c r="B4" s="165">
        <f>'Summary and sign-off'!B4:F4</f>
        <v>43647</v>
      </c>
      <c r="C4" s="165"/>
      <c r="D4" s="165"/>
      <c r="E4" s="165"/>
      <c r="F4" s="26"/>
    </row>
    <row r="5" spans="1:6" ht="21" customHeight="1" x14ac:dyDescent="0.2">
      <c r="A5" s="4" t="s">
        <v>78</v>
      </c>
      <c r="B5" s="165">
        <f>'Summary and sign-off'!B5:F5</f>
        <v>44012</v>
      </c>
      <c r="C5" s="165"/>
      <c r="D5" s="165"/>
      <c r="E5" s="165"/>
      <c r="F5" s="26"/>
    </row>
    <row r="6" spans="1:6" ht="21" customHeight="1" x14ac:dyDescent="0.2">
      <c r="A6" s="4" t="s">
        <v>29</v>
      </c>
      <c r="B6" s="160" t="s">
        <v>64</v>
      </c>
      <c r="C6" s="160"/>
      <c r="D6" s="160"/>
      <c r="E6" s="160"/>
      <c r="F6" s="36"/>
    </row>
    <row r="7" spans="1:6" ht="21" customHeight="1" x14ac:dyDescent="0.2">
      <c r="A7" s="4" t="s">
        <v>104</v>
      </c>
      <c r="B7" s="160" t="s">
        <v>116</v>
      </c>
      <c r="C7" s="160"/>
      <c r="D7" s="160"/>
      <c r="E7" s="160"/>
      <c r="F7" s="36"/>
    </row>
    <row r="8" spans="1:6" ht="35.25" customHeight="1" x14ac:dyDescent="0.2">
      <c r="A8" s="169" t="s">
        <v>0</v>
      </c>
      <c r="B8" s="169"/>
      <c r="C8" s="176"/>
      <c r="D8" s="176"/>
      <c r="E8" s="176"/>
      <c r="F8" s="26"/>
    </row>
    <row r="9" spans="1:6" ht="35.25" customHeight="1" x14ac:dyDescent="0.2">
      <c r="A9" s="177" t="s">
        <v>127</v>
      </c>
      <c r="B9" s="178"/>
      <c r="C9" s="178"/>
      <c r="D9" s="178"/>
      <c r="E9" s="178"/>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c r="B12" s="111"/>
      <c r="C12" s="116"/>
      <c r="D12" s="116"/>
      <c r="E12" s="117"/>
      <c r="F12" s="3"/>
    </row>
    <row r="13" spans="1:6" s="89" customFormat="1" x14ac:dyDescent="0.2">
      <c r="A13" s="114">
        <v>43648</v>
      </c>
      <c r="B13" s="111">
        <v>1370.8</v>
      </c>
      <c r="C13" s="112" t="s">
        <v>176</v>
      </c>
      <c r="D13" s="112" t="s">
        <v>177</v>
      </c>
      <c r="E13" s="117" t="s">
        <v>178</v>
      </c>
      <c r="F13" s="3"/>
    </row>
    <row r="14" spans="1:6" s="89" customFormat="1" x14ac:dyDescent="0.2">
      <c r="A14" s="114">
        <v>43699</v>
      </c>
      <c r="B14" s="111">
        <v>226.34</v>
      </c>
      <c r="C14" s="116" t="s">
        <v>181</v>
      </c>
      <c r="D14" s="116" t="s">
        <v>245</v>
      </c>
      <c r="E14" s="117" t="s">
        <v>182</v>
      </c>
      <c r="F14" s="3" t="s">
        <v>196</v>
      </c>
    </row>
    <row r="15" spans="1:6" s="89" customFormat="1" x14ac:dyDescent="0.2">
      <c r="A15" s="110">
        <v>43719</v>
      </c>
      <c r="B15" s="111">
        <v>34.31</v>
      </c>
      <c r="C15" s="116" t="s">
        <v>246</v>
      </c>
      <c r="D15" s="116" t="s">
        <v>177</v>
      </c>
      <c r="E15" s="117" t="s">
        <v>171</v>
      </c>
      <c r="F15" s="3" t="s">
        <v>196</v>
      </c>
    </row>
    <row r="16" spans="1:6" s="89" customFormat="1" x14ac:dyDescent="0.2">
      <c r="A16" s="110">
        <v>43724</v>
      </c>
      <c r="B16" s="111">
        <v>139.99</v>
      </c>
      <c r="C16" s="116" t="s">
        <v>210</v>
      </c>
      <c r="D16" s="116" t="s">
        <v>211</v>
      </c>
      <c r="E16" s="117" t="s">
        <v>173</v>
      </c>
      <c r="F16" s="3"/>
    </row>
    <row r="17" spans="1:6" s="89" customFormat="1" x14ac:dyDescent="0.2">
      <c r="A17" s="156"/>
      <c r="B17" s="157"/>
      <c r="C17" s="158"/>
      <c r="D17" s="158"/>
      <c r="E17" s="158"/>
      <c r="F17" s="3"/>
    </row>
    <row r="18" spans="1:6" customFormat="1" x14ac:dyDescent="0.2"/>
    <row r="19" spans="1:6" s="89" customFormat="1" x14ac:dyDescent="0.2">
      <c r="A19" s="110"/>
      <c r="B19" s="111"/>
      <c r="C19" s="116"/>
      <c r="D19" s="116"/>
      <c r="E19" s="117"/>
      <c r="F19" s="3"/>
    </row>
    <row r="20" spans="1:6" s="89" customFormat="1" x14ac:dyDescent="0.2">
      <c r="A20" s="110"/>
      <c r="B20" s="111"/>
      <c r="C20" s="116"/>
      <c r="D20" s="116"/>
      <c r="E20" s="117"/>
      <c r="F20" s="3"/>
    </row>
    <row r="21" spans="1:6" s="89" customFormat="1" hidden="1" x14ac:dyDescent="0.2">
      <c r="A21" s="110"/>
      <c r="B21" s="111"/>
      <c r="C21" s="116"/>
      <c r="D21" s="116"/>
      <c r="E21" s="117"/>
      <c r="F21" s="3"/>
    </row>
    <row r="22" spans="1:6" ht="34.5" customHeight="1" x14ac:dyDescent="0.2">
      <c r="A22" s="90" t="s">
        <v>136</v>
      </c>
      <c r="B22" s="102">
        <f>SUM(B11:B21)</f>
        <v>1771.4399999999998</v>
      </c>
      <c r="C22" s="123" t="str">
        <f>IF(SUBTOTAL(3,B11:B21)=SUBTOTAL(103,B11:B21),'Summary and sign-off'!$A$47,'Summary and sign-off'!$A$48)</f>
        <v>Check - there are no hidden rows with data</v>
      </c>
      <c r="D22" s="166" t="str">
        <f>IF('Summary and sign-off'!F58='Summary and sign-off'!F53,'Summary and sign-off'!A50,'Summary and sign-off'!A49)</f>
        <v>Check - each entry provides sufficient information</v>
      </c>
      <c r="E22" s="166"/>
      <c r="F22" s="39"/>
    </row>
    <row r="23" spans="1:6" ht="14.1" customHeight="1" x14ac:dyDescent="0.2">
      <c r="A23" s="40"/>
      <c r="B23" s="29"/>
      <c r="C23" s="22"/>
      <c r="D23" s="22"/>
      <c r="E23" s="22"/>
      <c r="F23" s="26"/>
    </row>
    <row r="24" spans="1:6" x14ac:dyDescent="0.2">
      <c r="A24" s="23" t="s">
        <v>7</v>
      </c>
      <c r="B24" s="22"/>
      <c r="C24" s="22"/>
      <c r="D24" s="22"/>
      <c r="E24" s="22"/>
      <c r="F24" s="26"/>
    </row>
    <row r="25" spans="1:6" ht="12.6" customHeight="1" x14ac:dyDescent="0.2">
      <c r="A25" s="25" t="s">
        <v>50</v>
      </c>
      <c r="B25" s="22"/>
      <c r="C25" s="22"/>
      <c r="D25" s="22"/>
      <c r="E25" s="22"/>
      <c r="F25" s="26"/>
    </row>
    <row r="26" spans="1:6" x14ac:dyDescent="0.2">
      <c r="A26" s="25" t="s">
        <v>157</v>
      </c>
      <c r="B26" s="27"/>
      <c r="C26" s="28"/>
      <c r="D26" s="28"/>
      <c r="E26" s="28"/>
      <c r="F26" s="29"/>
    </row>
    <row r="27" spans="1:6" x14ac:dyDescent="0.2">
      <c r="A27" s="33" t="s">
        <v>13</v>
      </c>
      <c r="B27" s="34"/>
      <c r="C27" s="29"/>
      <c r="D27" s="29"/>
      <c r="E27" s="29"/>
      <c r="F27" s="29"/>
    </row>
    <row r="28" spans="1:6" ht="12.75" customHeight="1" x14ac:dyDescent="0.2">
      <c r="A28" s="33" t="s">
        <v>166</v>
      </c>
      <c r="B28" s="41"/>
      <c r="C28" s="35"/>
      <c r="D28" s="35"/>
      <c r="E28" s="35"/>
      <c r="F28" s="35"/>
    </row>
    <row r="29" spans="1:6" x14ac:dyDescent="0.2">
      <c r="A29" s="40"/>
      <c r="B29" s="42"/>
      <c r="C29" s="22"/>
      <c r="D29" s="22"/>
      <c r="E29" s="22"/>
      <c r="F29" s="40"/>
    </row>
    <row r="30" spans="1:6" hidden="1" x14ac:dyDescent="0.2">
      <c r="A30" s="22"/>
      <c r="B30" s="22"/>
      <c r="C30" s="22"/>
      <c r="D30" s="22"/>
      <c r="E30" s="40"/>
    </row>
    <row r="31" spans="1:6" ht="12.75" hidden="1" customHeight="1" x14ac:dyDescent="0.2"/>
    <row r="32" spans="1:6" hidden="1" x14ac:dyDescent="0.2">
      <c r="A32" s="43"/>
      <c r="B32" s="43"/>
      <c r="C32" s="43"/>
      <c r="D32" s="43"/>
      <c r="E32" s="43"/>
      <c r="F32" s="26"/>
    </row>
    <row r="33" spans="1:6" hidden="1" x14ac:dyDescent="0.2">
      <c r="A33" s="43"/>
      <c r="B33" s="43"/>
      <c r="C33" s="43"/>
      <c r="D33" s="43"/>
      <c r="E33" s="43"/>
      <c r="F33" s="26"/>
    </row>
    <row r="34" spans="1:6" hidden="1" x14ac:dyDescent="0.2">
      <c r="A34" s="43"/>
      <c r="B34" s="43"/>
      <c r="C34" s="43"/>
      <c r="D34" s="43"/>
      <c r="E34" s="43"/>
      <c r="F34" s="26"/>
    </row>
    <row r="35" spans="1:6" hidden="1" x14ac:dyDescent="0.2">
      <c r="A35" s="43"/>
      <c r="B35" s="43"/>
      <c r="C35" s="43"/>
      <c r="D35" s="43"/>
      <c r="E35" s="43"/>
      <c r="F35" s="26"/>
    </row>
    <row r="36" spans="1:6" hidden="1" x14ac:dyDescent="0.2">
      <c r="A36" s="43"/>
      <c r="B36" s="43"/>
      <c r="C36" s="43"/>
      <c r="D36" s="43"/>
      <c r="E36" s="43"/>
      <c r="F36" s="26"/>
    </row>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sheetData>
  <sheetProtection sheet="1" formatCells="0" insertRows="0" deleteRows="0"/>
  <mergeCells count="10">
    <mergeCell ref="D22:E22"/>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1"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abSelected="1" zoomScaleNormal="100" workbookViewId="0">
      <selection activeCell="D19" sqref="D19"/>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2" t="s">
        <v>32</v>
      </c>
      <c r="B1" s="162"/>
      <c r="C1" s="162"/>
      <c r="D1" s="162"/>
      <c r="E1" s="162"/>
      <c r="F1" s="162"/>
    </row>
    <row r="2" spans="1:6" ht="21" customHeight="1" x14ac:dyDescent="0.2">
      <c r="A2" s="4" t="s">
        <v>2</v>
      </c>
      <c r="B2" s="165" t="str">
        <f>'Summary and sign-off'!B2:F2</f>
        <v>Office of the Privacy Commissioner</v>
      </c>
      <c r="C2" s="165"/>
      <c r="D2" s="165"/>
      <c r="E2" s="165"/>
      <c r="F2" s="165"/>
    </row>
    <row r="3" spans="1:6" ht="21" customHeight="1" x14ac:dyDescent="0.2">
      <c r="A3" s="4" t="s">
        <v>3</v>
      </c>
      <c r="B3" s="165" t="str">
        <f>'Summary and sign-off'!B3:F3</f>
        <v>John Edwards</v>
      </c>
      <c r="C3" s="165"/>
      <c r="D3" s="165"/>
      <c r="E3" s="165"/>
      <c r="F3" s="165"/>
    </row>
    <row r="4" spans="1:6" ht="21" customHeight="1" x14ac:dyDescent="0.2">
      <c r="A4" s="4" t="s">
        <v>77</v>
      </c>
      <c r="B4" s="165">
        <f>'Summary and sign-off'!B4:F4</f>
        <v>43647</v>
      </c>
      <c r="C4" s="165"/>
      <c r="D4" s="165"/>
      <c r="E4" s="165"/>
      <c r="F4" s="165"/>
    </row>
    <row r="5" spans="1:6" ht="21" customHeight="1" x14ac:dyDescent="0.2">
      <c r="A5" s="4" t="s">
        <v>78</v>
      </c>
      <c r="B5" s="165">
        <f>'Summary and sign-off'!B5:F5</f>
        <v>44012</v>
      </c>
      <c r="C5" s="165"/>
      <c r="D5" s="165"/>
      <c r="E5" s="165"/>
      <c r="F5" s="165"/>
    </row>
    <row r="6" spans="1:6" ht="21" customHeight="1" x14ac:dyDescent="0.2">
      <c r="A6" s="4" t="s">
        <v>167</v>
      </c>
      <c r="B6" s="160" t="s">
        <v>64</v>
      </c>
      <c r="C6" s="160"/>
      <c r="D6" s="160"/>
      <c r="E6" s="160"/>
      <c r="F6" s="160"/>
    </row>
    <row r="7" spans="1:6" ht="21" customHeight="1" x14ac:dyDescent="0.2">
      <c r="A7" s="4" t="s">
        <v>104</v>
      </c>
      <c r="B7" s="160" t="s">
        <v>116</v>
      </c>
      <c r="C7" s="160"/>
      <c r="D7" s="160"/>
      <c r="E7" s="160"/>
      <c r="F7" s="160"/>
    </row>
    <row r="8" spans="1:6" ht="36" customHeight="1" x14ac:dyDescent="0.2">
      <c r="A8" s="169" t="s">
        <v>52</v>
      </c>
      <c r="B8" s="169"/>
      <c r="C8" s="169"/>
      <c r="D8" s="169"/>
      <c r="E8" s="169"/>
      <c r="F8" s="169"/>
    </row>
    <row r="9" spans="1:6" ht="36" customHeight="1" x14ac:dyDescent="0.2">
      <c r="A9" s="177" t="s">
        <v>134</v>
      </c>
      <c r="B9" s="178"/>
      <c r="C9" s="178"/>
      <c r="D9" s="178"/>
      <c r="E9" s="178"/>
      <c r="F9" s="178"/>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c r="C12" s="122"/>
      <c r="D12" s="119"/>
      <c r="E12" s="118"/>
      <c r="F12" s="120"/>
    </row>
    <row r="13" spans="1:6" s="89" customFormat="1" x14ac:dyDescent="0.2">
      <c r="A13" s="114"/>
      <c r="B13" s="119"/>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hidden="1" x14ac:dyDescent="0.2">
      <c r="A17" s="114"/>
      <c r="B17" s="116"/>
      <c r="C17" s="122"/>
      <c r="D17" s="116"/>
      <c r="E17" s="118"/>
      <c r="F17" s="117"/>
    </row>
    <row r="18" spans="1:7" ht="34.5" customHeight="1" x14ac:dyDescent="0.2">
      <c r="A18" s="91" t="s">
        <v>164</v>
      </c>
      <c r="B18" s="92" t="s">
        <v>35</v>
      </c>
      <c r="C18" s="93">
        <f>C19+C20</f>
        <v>0</v>
      </c>
      <c r="D18" s="131" t="str">
        <f>IF(SUBTOTAL(3,C11:C17)=SUBTOTAL(103,C11:C17),'Summary and sign-off'!$A$47,'Summary and sign-off'!$A$48)</f>
        <v>Check - there are no hidden rows with data</v>
      </c>
      <c r="E18" s="179" t="str">
        <f>IF('Summary and sign-off'!F59='Summary and sign-off'!F53,'Summary and sign-off'!A51,'Summary and sign-off'!A49)</f>
        <v>Check - each entry provides sufficient information</v>
      </c>
      <c r="F18" s="179"/>
      <c r="G18" s="89"/>
    </row>
    <row r="19" spans="1:7" ht="25.5" customHeight="1" x14ac:dyDescent="0.25">
      <c r="A19" s="94"/>
      <c r="B19" s="95" t="s">
        <v>36</v>
      </c>
      <c r="C19" s="96">
        <f>COUNTIF(C11:C17,'Summary and sign-off'!A44)</f>
        <v>0</v>
      </c>
      <c r="D19" s="19"/>
      <c r="E19" s="20"/>
      <c r="F19" s="21"/>
    </row>
    <row r="20" spans="1:7" ht="25.5" customHeight="1" x14ac:dyDescent="0.25">
      <c r="A20" s="94"/>
      <c r="B20" s="95" t="s">
        <v>34</v>
      </c>
      <c r="C20" s="96">
        <f>COUNTIF(C11:C17,'Summary and sign-off'!A45)</f>
        <v>0</v>
      </c>
      <c r="D20" s="19"/>
      <c r="E20" s="20"/>
      <c r="F20" s="21"/>
    </row>
    <row r="21" spans="1:7" x14ac:dyDescent="0.2">
      <c r="A21" s="22"/>
      <c r="B21" s="23"/>
      <c r="C21" s="22"/>
      <c r="D21" s="24"/>
      <c r="E21" s="24"/>
      <c r="F21" s="22"/>
    </row>
    <row r="22" spans="1:7" x14ac:dyDescent="0.2">
      <c r="A22" s="23" t="s">
        <v>7</v>
      </c>
      <c r="B22" s="23"/>
      <c r="C22" s="23"/>
      <c r="D22" s="23"/>
      <c r="E22" s="23"/>
      <c r="F22" s="23"/>
    </row>
    <row r="23" spans="1:7" ht="12.6" customHeight="1" x14ac:dyDescent="0.2">
      <c r="A23" s="25" t="s">
        <v>50</v>
      </c>
      <c r="B23" s="22"/>
      <c r="C23" s="22"/>
      <c r="D23" s="22"/>
      <c r="E23" s="22"/>
      <c r="F23" s="26"/>
    </row>
    <row r="24" spans="1:7" x14ac:dyDescent="0.2">
      <c r="A24" s="25" t="s">
        <v>157</v>
      </c>
      <c r="B24" s="27"/>
      <c r="C24" s="28"/>
      <c r="D24" s="28"/>
      <c r="E24" s="28"/>
      <c r="F24" s="29"/>
    </row>
    <row r="25" spans="1:7" x14ac:dyDescent="0.2">
      <c r="A25" s="25" t="s">
        <v>15</v>
      </c>
      <c r="B25" s="30"/>
      <c r="C25" s="30"/>
      <c r="D25" s="30"/>
      <c r="E25" s="30"/>
      <c r="F25" s="30"/>
    </row>
    <row r="26" spans="1:7" ht="12.75" customHeight="1" x14ac:dyDescent="0.2">
      <c r="A26" s="25" t="s">
        <v>93</v>
      </c>
      <c r="B26" s="22"/>
      <c r="C26" s="22"/>
      <c r="D26" s="22"/>
      <c r="E26" s="22"/>
      <c r="F26" s="22"/>
    </row>
    <row r="27" spans="1:7" ht="12.95" customHeight="1" x14ac:dyDescent="0.2">
      <c r="A27" s="31" t="s">
        <v>37</v>
      </c>
      <c r="B27" s="32"/>
      <c r="C27" s="32"/>
      <c r="D27" s="32"/>
      <c r="E27" s="32"/>
      <c r="F27" s="32"/>
    </row>
    <row r="28" spans="1:7" x14ac:dyDescent="0.2">
      <c r="A28" s="33" t="s">
        <v>53</v>
      </c>
      <c r="B28" s="34"/>
      <c r="C28" s="29"/>
      <c r="D28" s="29"/>
      <c r="E28" s="29"/>
      <c r="F28" s="29"/>
    </row>
    <row r="29" spans="1:7" ht="12.75" customHeight="1" x14ac:dyDescent="0.2">
      <c r="A29" s="33" t="s">
        <v>166</v>
      </c>
      <c r="B29" s="25"/>
      <c r="C29" s="35"/>
      <c r="D29" s="35"/>
      <c r="E29" s="35"/>
      <c r="F29" s="35"/>
    </row>
    <row r="30" spans="1:7" ht="12.75" customHeight="1" x14ac:dyDescent="0.2">
      <c r="A30" s="25"/>
      <c r="B30" s="25"/>
      <c r="C30" s="35"/>
      <c r="D30" s="35"/>
      <c r="E30" s="35"/>
      <c r="F30" s="35"/>
    </row>
    <row r="31" spans="1:7" ht="12.75" hidden="1" customHeight="1" x14ac:dyDescent="0.2">
      <c r="A31" s="25"/>
      <c r="B31" s="25"/>
      <c r="C31" s="35"/>
      <c r="D31" s="35"/>
      <c r="E31" s="35"/>
      <c r="F31" s="35"/>
    </row>
    <row r="32" spans="1:7" hidden="1" x14ac:dyDescent="0.2"/>
    <row r="33" spans="1:6" hidden="1" x14ac:dyDescent="0.2"/>
    <row r="34" spans="1:6" hidden="1" x14ac:dyDescent="0.2">
      <c r="A34" s="23"/>
      <c r="B34" s="23"/>
      <c r="C34" s="23"/>
      <c r="D34" s="23"/>
      <c r="E34" s="23"/>
      <c r="F34" s="23"/>
    </row>
    <row r="35" spans="1:6" hidden="1" x14ac:dyDescent="0.2">
      <c r="A35" s="23"/>
      <c r="B35" s="23"/>
      <c r="C35" s="23"/>
      <c r="D35" s="23"/>
      <c r="E35" s="23"/>
      <c r="F35" s="23"/>
    </row>
    <row r="36" spans="1:6" hidden="1" x14ac:dyDescent="0.2">
      <c r="A36" s="23"/>
      <c r="B36" s="23"/>
      <c r="C36" s="23"/>
      <c r="D36" s="23"/>
      <c r="E36" s="23"/>
      <c r="F36" s="23"/>
    </row>
    <row r="37" spans="1:6" hidden="1" x14ac:dyDescent="0.2">
      <c r="A37" s="23"/>
      <c r="B37" s="23"/>
      <c r="C37" s="23"/>
      <c r="D37" s="23"/>
      <c r="E37" s="23"/>
      <c r="F37" s="23"/>
    </row>
    <row r="38" spans="1:6" hidden="1" x14ac:dyDescent="0.2">
      <c r="A38" s="23"/>
      <c r="B38" s="23"/>
      <c r="C38" s="23"/>
      <c r="D38" s="23"/>
      <c r="E38" s="23"/>
      <c r="F38" s="23"/>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E18:F18"/>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C11:C17</xm:sqref>
        </x14:dataValidation>
        <x14:dataValidation type="list" errorStyle="information" operator="greaterThan" allowBlank="1" showInputMessage="1" prompt="Provide specific $ value if possible" xr:uid="{00000000-0002-0000-0500-000003000000}">
          <x14:formula1>
            <xm:f>'Summary and sign-off'!$A$38:$A$43</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01FF6438FFE247FEBE65A199DA65E9C0" version="1.0.0">
  <systemFields>
    <field name="Objective-Id">
      <value order="0">A671028</value>
    </field>
    <field name="Objective-Title">
      <value order="0">Expense disclosure for year ending 2020-06-30 Privacy Commissioner</value>
    </field>
    <field name="Objective-Description">
      <value order="0"/>
    </field>
    <field name="Objective-CreationStamp">
      <value order="0">2019-12-16T19:55:28Z</value>
    </field>
    <field name="Objective-IsApproved">
      <value order="0">false</value>
    </field>
    <field name="Objective-IsPublished">
      <value order="0">true</value>
    </field>
    <field name="Objective-DatePublished">
      <value order="0">2020-07-28T20:52:15Z</value>
    </field>
    <field name="Objective-ModificationStamp">
      <value order="0">2020-07-28T20:52:15Z</value>
    </field>
    <field name="Objective-Owner">
      <value order="0">Gary Bulog</value>
    </field>
    <field name="Objective-Path">
      <value order="0">OPC Global Folder:File Plan:Corporate services:Commissioner:John Edwards:Expenses &amp; Gifts Disclosure</value>
    </field>
    <field name="Objective-Parent">
      <value order="0">Expenses &amp; Gifts Disclosure</value>
    </field>
    <field name="Objective-State">
      <value order="0">Published</value>
    </field>
    <field name="Objective-VersionId">
      <value order="0">vA1112424</value>
    </field>
    <field name="Objective-Version">
      <value order="0">4.0</value>
    </field>
    <field name="Objective-VersionNumber">
      <value order="0">4</value>
    </field>
    <field name="Objective-VersionComment">
      <value order="0"/>
    </field>
    <field name="Objective-FileNumber">
      <value order="0">OPC/1831</value>
    </field>
    <field name="Objective-Classification">
      <value order="0"/>
    </field>
    <field name="Objective-Caveats">
      <value order="0"/>
    </field>
  </systemFields>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01FF6438FFE247FEBE65A199DA65E9C0"/>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Graydon Hayes</cp:lastModifiedBy>
  <cp:lastPrinted>2018-10-07T21:08:03Z</cp:lastPrinted>
  <dcterms:created xsi:type="dcterms:W3CDTF">2010-10-17T20:59:02Z</dcterms:created>
  <dcterms:modified xsi:type="dcterms:W3CDTF">2020-07-29T21:14:05Z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bjective-Id">
    <vt:lpwstr>A671028</vt:lpwstr>
  </property>
  <property fmtid="{D5CDD505-2E9C-101B-9397-08002B2CF9AE}" pid="8" name="Objective-Title">
    <vt:lpwstr>Expense disclosure for year ending 2020-06-30 Privacy Commissioner</vt:lpwstr>
  </property>
  <property fmtid="{D5CDD505-2E9C-101B-9397-08002B2CF9AE}" pid="9" name="Objective-Description">
    <vt:lpwstr/>
  </property>
  <property fmtid="{D5CDD505-2E9C-101B-9397-08002B2CF9AE}" pid="10" name="Objective-CreationStamp">
    <vt:filetime>2019-12-16T19:56:48Z</vt:filetime>
  </property>
  <property fmtid="{D5CDD505-2E9C-101B-9397-08002B2CF9AE}" pid="11" name="Objective-IsApproved">
    <vt:bool>false</vt:bool>
  </property>
  <property fmtid="{D5CDD505-2E9C-101B-9397-08002B2CF9AE}" pid="12" name="Objective-IsPublished">
    <vt:bool>true</vt:bool>
  </property>
  <property fmtid="{D5CDD505-2E9C-101B-9397-08002B2CF9AE}" pid="13" name="Objective-DatePublished">
    <vt:filetime>2020-07-28T20:52:15Z</vt:filetime>
  </property>
  <property fmtid="{D5CDD505-2E9C-101B-9397-08002B2CF9AE}" pid="14" name="Objective-ModificationStamp">
    <vt:filetime>2020-07-28T20:52:15Z</vt:filetime>
  </property>
  <property fmtid="{D5CDD505-2E9C-101B-9397-08002B2CF9AE}" pid="15" name="Objective-Owner">
    <vt:lpwstr>Gary Bulog</vt:lpwstr>
  </property>
  <property fmtid="{D5CDD505-2E9C-101B-9397-08002B2CF9AE}" pid="16" name="Objective-Path">
    <vt:lpwstr>OPC Global Folder:File Plan:Corporate services:Commissioner:John Edwards:Expenses &amp; Gifts Disclosure:</vt:lpwstr>
  </property>
  <property fmtid="{D5CDD505-2E9C-101B-9397-08002B2CF9AE}" pid="17" name="Objective-Parent">
    <vt:lpwstr>Expenses &amp; Gifts Disclosure</vt:lpwstr>
  </property>
  <property fmtid="{D5CDD505-2E9C-101B-9397-08002B2CF9AE}" pid="18" name="Objective-State">
    <vt:lpwstr>Published</vt:lpwstr>
  </property>
  <property fmtid="{D5CDD505-2E9C-101B-9397-08002B2CF9AE}" pid="19" name="Objective-VersionId">
    <vt:lpwstr>vA1112424</vt:lpwstr>
  </property>
  <property fmtid="{D5CDD505-2E9C-101B-9397-08002B2CF9AE}" pid="20" name="Objective-Version">
    <vt:lpwstr>4.0</vt:lpwstr>
  </property>
  <property fmtid="{D5CDD505-2E9C-101B-9397-08002B2CF9AE}" pid="21" name="Objective-VersionNumber">
    <vt:r8>4</vt:r8>
  </property>
  <property fmtid="{D5CDD505-2E9C-101B-9397-08002B2CF9AE}" pid="22" name="Objective-VersionComment">
    <vt:lpwstr/>
  </property>
  <property fmtid="{D5CDD505-2E9C-101B-9397-08002B2CF9AE}" pid="23" name="Objective-FileNumber">
    <vt:lpwstr>OPC/1831</vt:lpwstr>
  </property>
  <property fmtid="{D5CDD505-2E9C-101B-9397-08002B2CF9AE}" pid="24" name="Objective-Classification">
    <vt:lpwstr>[Inherited - none]</vt:lpwstr>
  </property>
  <property fmtid="{D5CDD505-2E9C-101B-9397-08002B2CF9AE}" pid="25" name="Objective-Caveats">
    <vt:lpwstr/>
  </property>
  <property fmtid="{D5CDD505-2E9C-101B-9397-08002B2CF9AE}" pid="26" name="Objective-Comment">
    <vt:lpwstr/>
  </property>
</Properties>
</file>